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P:\SSA\ssa\1_Constats de rentrée\2nd degré\Rentrée 2025\Constat pour site\"/>
    </mc:Choice>
  </mc:AlternateContent>
  <xr:revisionPtr revIDLastSave="0" documentId="13_ncr:1_{0CAF282C-FE72-4752-9BF2-A707F9F5ACF1}" xr6:coauthVersionLast="47" xr6:coauthVersionMax="47" xr10:uidLastSave="{00000000-0000-0000-0000-000000000000}"/>
  <bookViews>
    <workbookView xWindow="28680" yWindow="-120" windowWidth="29040" windowHeight="15720" tabRatio="1000" activeTab="9" xr2:uid="{00000000-000D-0000-FFFF-FFFF00000000}"/>
  </bookViews>
  <sheets>
    <sheet name="SOMMAIRE" sheetId="1" r:id="rId1"/>
    <sheet name="1.EFFECTIFS ET ETABLISSEMENTS" sheetId="10" r:id="rId2"/>
    <sheet name="2.EVOLUTION SUR 10 ANS" sheetId="2" r:id="rId3"/>
    <sheet name="3.EVOLUT. SUR 10 ANS PAR BASSIN" sheetId="11" r:id="rId4"/>
    <sheet name="4.1 CONSTAT 2025 PAR EPLE" sheetId="3" r:id="rId5"/>
    <sheet name="4.2 1ER CYCLE" sheetId="4" r:id="rId6"/>
    <sheet name="4.3 ENS. SPECIALISE" sheetId="7" r:id="rId7"/>
    <sheet name="4.4 2D CYCLE GT" sheetId="5" r:id="rId8"/>
    <sheet name="4.5 2D CYCLE PROF." sheetId="6" r:id="rId9"/>
    <sheet name="4.6 POST BAC" sheetId="8" r:id="rId10"/>
    <sheet name="4.7 CARTO. EVO. EFF." sheetId="12" r:id="rId11"/>
    <sheet name="5. CHAMP-GLOSSAIRE" sheetId="9" r:id="rId12"/>
  </sheets>
  <externalReferences>
    <externalReference r:id="rId13"/>
    <externalReference r:id="rId14"/>
    <externalReference r:id="rId15"/>
  </externalReferences>
  <definedNames>
    <definedName name="__xlnm__FilterDatabase" localSheetId="4">'4.1 CONSTAT 2025 PAR EPLE'!$D$3:$N$66</definedName>
    <definedName name="__xlnm__FilterDatabase" localSheetId="5">'4.2 1ER CYCLE'!$D$3:$L$3</definedName>
    <definedName name="__xlnm__FilterDatabase" localSheetId="6">'4.3 ENS. SPECIALISE'!$D$3:$K$20</definedName>
    <definedName name="__xlnm__FilterDatabase" localSheetId="7">'4.4 2D CYCLE GT'!$D$3:$M$22</definedName>
    <definedName name="__xlnm__FilterDatabase" localSheetId="8">'4.5 2D CYCLE PROF.'!$D$3:$P$17</definedName>
    <definedName name="__xlnm__FilterDatabase" localSheetId="9">'4.6 POST BAC'!$D$3:$Q$3</definedName>
    <definedName name="__xlnm__FilterDatabase_0" localSheetId="4">'4.1 CONSTAT 2025 PAR EPLE'!$D$3:$N$66</definedName>
    <definedName name="__xlnm__FilterDatabase_0" localSheetId="5">'4.2 1ER CYCLE'!$D$3:$L$3</definedName>
    <definedName name="__xlnm__FilterDatabase_0" localSheetId="6">'4.3 ENS. SPECIALISE'!$D$3:$K$20</definedName>
    <definedName name="__xlnm__FilterDatabase_0" localSheetId="7">'4.4 2D CYCLE GT'!$D$3:$M$22</definedName>
    <definedName name="__xlnm__FilterDatabase_0" localSheetId="8">'4.5 2D CYCLE PROF.'!$D$3:$P$17</definedName>
    <definedName name="__xlnm__FilterDatabase_0" localSheetId="9">'4.6 POST BAC'!$D$3:$Q$3</definedName>
    <definedName name="__xlnm__FilterDatabase_0_0" localSheetId="4">'4.1 CONSTAT 2025 PAR EPLE'!$D$3:$N$66</definedName>
    <definedName name="__xlnm__FilterDatabase_0_0" localSheetId="5">'4.2 1ER CYCLE'!$D$3:$L$3</definedName>
    <definedName name="__xlnm__FilterDatabase_0_0" localSheetId="6">'4.3 ENS. SPECIALISE'!$D$3:$K$20</definedName>
    <definedName name="__xlnm__FilterDatabase_0_0" localSheetId="7">'4.4 2D CYCLE GT'!$D$3:$M$22</definedName>
    <definedName name="__xlnm__FilterDatabase_0_0" localSheetId="8">'4.5 2D CYCLE PROF.'!$D$3:$P$17</definedName>
    <definedName name="__xlnm__FilterDatabase_0_0" localSheetId="9">'4.6 POST BAC'!$D$3:$Q$3</definedName>
    <definedName name="__xlnm__FilterDatabase_0_0_0" localSheetId="4">'4.1 CONSTAT 2025 PAR EPLE'!$D$3:$N$66</definedName>
    <definedName name="__xlnm__FilterDatabase_0_0_0" localSheetId="5">'4.2 1ER CYCLE'!$D$3:$L$3</definedName>
    <definedName name="__xlnm__FilterDatabase_0_0_0" localSheetId="6">'4.3 ENS. SPECIALISE'!$D$3:$K$20</definedName>
    <definedName name="__xlnm__FilterDatabase_0_0_0" localSheetId="7">'4.4 2D CYCLE GT'!$D$3:$M$22</definedName>
    <definedName name="__xlnm__FilterDatabase_0_0_0" localSheetId="8">'4.5 2D CYCLE PROF.'!$D$3:$P$17</definedName>
    <definedName name="__xlnm__FilterDatabase_0_0_0" localSheetId="9">'4.6 POST BAC'!$D$3:$Q$3</definedName>
    <definedName name="__xlnm_Print_Area" localSheetId="2">'2.EVOLUTION SUR 10 ANS'!$A$1:$N$32</definedName>
    <definedName name="__xlnm_Print_Area" localSheetId="3">'3.EVOLUT. SUR 10 ANS PAR BASSIN'!$A$1:$N$32</definedName>
    <definedName name="__xlnm_Print_Area" localSheetId="9">'4.6 POST BAC'!$D:$Q</definedName>
    <definedName name="__xlnm_Print_Area" localSheetId="0">SOMMAIRE!$A$1:$L$41</definedName>
    <definedName name="__xlnm_Print_Area_0" localSheetId="2">'2.EVOLUTION SUR 10 ANS'!$A$1:$N$32</definedName>
    <definedName name="__xlnm_Print_Area_0" localSheetId="3">'3.EVOLUT. SUR 10 ANS PAR BASSIN'!$A$1:$N$32</definedName>
    <definedName name="__xlnm_Print_Area_0" localSheetId="9">'4.6 POST BAC'!$D:$Q</definedName>
    <definedName name="__xlnm_Print_Area_0" localSheetId="0">SOMMAIRE!$A$1:$L$41</definedName>
    <definedName name="__xlnm_Print_Area_0_0" localSheetId="2">'2.EVOLUTION SUR 10 ANS'!$A$1:$N$32</definedName>
    <definedName name="__xlnm_Print_Area_0_0" localSheetId="3">'3.EVOLUT. SUR 10 ANS PAR BASSIN'!$A$1:$N$32</definedName>
    <definedName name="__xlnm_Print_Area_0_0" localSheetId="9">'4.6 POST BAC'!$D:$Q</definedName>
    <definedName name="__xlnm_Print_Area_0_0" localSheetId="0">SOMMAIRE!$A$1:$L$41</definedName>
    <definedName name="__xlnm_Print_Area_0_0_0" localSheetId="2">'2.EVOLUTION SUR 10 ANS'!$A$1:$N$32</definedName>
    <definedName name="__xlnm_Print_Area_0_0_0" localSheetId="3">'3.EVOLUT. SUR 10 ANS PAR BASSIN'!$A$1:$N$32</definedName>
    <definedName name="__xlnm_Print_Area_0_0_0" localSheetId="9">'4.6 POST BAC'!$D:$Q</definedName>
    <definedName name="__xlnm_Print_Area_0_0_0" localSheetId="0">SOMMAIRE!$A$1:$L$41</definedName>
    <definedName name="__xlnm_Print_Titles" localSheetId="4">'4.1 CONSTAT 2025 PAR EPLE'!$1:$3</definedName>
    <definedName name="__xlnm_Print_Titles" localSheetId="5">'4.2 1ER CYCLE'!$1:$3</definedName>
    <definedName name="__xlnm_Print_Titles" localSheetId="6">'4.3 ENS. SPECIALISE'!$3:$3</definedName>
    <definedName name="__xlnm_Print_Titles_0" localSheetId="4">'4.1 CONSTAT 2025 PAR EPLE'!$1:$3</definedName>
    <definedName name="__xlnm_Print_Titles_0" localSheetId="5">'4.2 1ER CYCLE'!$1:$3</definedName>
    <definedName name="__xlnm_Print_Titles_0" localSheetId="6">'4.3 ENS. SPECIALISE'!$3:$3</definedName>
    <definedName name="__xlnm_Print_Titles_0_0" localSheetId="4">'4.1 CONSTAT 2025 PAR EPLE'!$1:$3</definedName>
    <definedName name="__xlnm_Print_Titles_0_0" localSheetId="5">'4.2 1ER CYCLE'!$1:$3</definedName>
    <definedName name="__xlnm_Print_Titles_0_0" localSheetId="6">'4.3 ENS. SPECIALISE'!$3:$3</definedName>
    <definedName name="__xlnm_Print_Titles_0_0_0" localSheetId="4">'4.1 CONSTAT 2025 PAR EPLE'!$1:$3</definedName>
    <definedName name="__xlnm_Print_Titles_0_0_0" localSheetId="5">'4.2 1ER CYCLE'!$1:$3</definedName>
    <definedName name="__xlnm_Print_Titles_0_0_0" localSheetId="6">'4.3 ENS. SPECIALISE'!$3:$3</definedName>
    <definedName name="_xlnm._FilterDatabase" localSheetId="4" hidden="1">'4.1 CONSTAT 2025 PAR EPLE'!$A$3:$N$72</definedName>
    <definedName name="_xlnm._FilterDatabase" localSheetId="5" hidden="1">'4.2 1ER CYCLE'!$A$3:$O$45</definedName>
    <definedName name="_xlnm._FilterDatabase" localSheetId="6" hidden="1">'4.3 ENS. SPECIALISE'!$A$3:$K$21</definedName>
    <definedName name="_xlnm._FilterDatabase" localSheetId="7" hidden="1">'4.4 2D CYCLE GT'!$A$3:$M$22</definedName>
    <definedName name="_xlnm._FilterDatabase" localSheetId="8" hidden="1">'4.5 2D CYCLE PROF.'!$A$3:$P$23</definedName>
    <definedName name="_xlnm._FilterDatabase" localSheetId="9" hidden="1">'4.6 POST BAC'!$A$3:$Q$17</definedName>
    <definedName name="Constat_d_effectifs_du_second_degré">NA()</definedName>
    <definedName name="_xlnm.Print_Titles" localSheetId="4">'4.1 CONSTAT 2025 PAR EPLE'!$1:$3</definedName>
    <definedName name="_xlnm.Print_Titles" localSheetId="5">'4.2 1ER CYCLE'!$1:$3</definedName>
    <definedName name="_xlnm.Print_Titles" localSheetId="6">'4.3 ENS. SPECIALISE'!$3:$3</definedName>
    <definedName name="_xlnm.Print_Area" localSheetId="1">'1.EFFECTIFS ET ETABLISSEMENTS'!$A$1:$E$20</definedName>
    <definedName name="_xlnm.Print_Area" localSheetId="2">'2.EVOLUTION SUR 10 ANS'!$A$1:$M$32</definedName>
    <definedName name="_xlnm.Print_Area" localSheetId="3">'3.EVOLUT. SUR 10 ANS PAR BASSIN'!$A$1:$M$32</definedName>
    <definedName name="_xlnm.Print_Area" localSheetId="4">'4.1 CONSTAT 2025 PAR EPLE'!$A$1:$N$73</definedName>
    <definedName name="_xlnm.Print_Area" localSheetId="5">'4.2 1ER CYCLE'!$A$1:$N$48</definedName>
    <definedName name="_xlnm.Print_Area" localSheetId="6">'4.3 ENS. SPECIALISE'!$A$1:$L$24</definedName>
    <definedName name="_xlnm.Print_Area" localSheetId="7">'4.4 2D CYCLE GT'!$A$1:$M$25</definedName>
    <definedName name="_xlnm.Print_Area" localSheetId="8">'4.5 2D CYCLE PROF.'!$A$1:$P$26</definedName>
    <definedName name="_xlnm.Print_Area" localSheetId="10">'4.7 CARTO. EVO. EFF.'!$A$1:$L$20</definedName>
    <definedName name="_xlnm.Print_Area" localSheetId="11">'5. CHAMP-GLOSSAIRE'!$B$1:$H$58</definedName>
    <definedName name="_xlnm.Print_Area" localSheetId="0">SOMMAIRE!$A$1:$M$41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9" i="4" l="1"/>
  <c r="L39" i="4"/>
  <c r="L48" i="4" s="1"/>
  <c r="H38" i="3"/>
  <c r="H48" i="4"/>
  <c r="I48" i="4"/>
  <c r="J48" i="4"/>
  <c r="K48" i="4"/>
  <c r="M18" i="8"/>
  <c r="M17" i="8"/>
  <c r="M5" i="8"/>
  <c r="M6" i="8"/>
  <c r="M7" i="8"/>
  <c r="M8" i="8"/>
  <c r="M9" i="8"/>
  <c r="M10" i="8"/>
  <c r="M11" i="8"/>
  <c r="M12" i="8"/>
  <c r="M13" i="8"/>
  <c r="M14" i="8"/>
  <c r="M15" i="8"/>
  <c r="M4" i="8"/>
  <c r="L4" i="8" l="1"/>
  <c r="H4" i="8"/>
  <c r="M4" i="11"/>
  <c r="M6" i="11"/>
  <c r="M5" i="11"/>
  <c r="M8" i="11"/>
  <c r="M9" i="2"/>
  <c r="M5" i="2"/>
  <c r="M6" i="2"/>
  <c r="M7" i="2"/>
  <c r="M8" i="2"/>
  <c r="M4" i="2"/>
  <c r="G15" i="8"/>
  <c r="H15" i="8"/>
  <c r="I15" i="8"/>
  <c r="J15" i="8"/>
  <c r="K15" i="8"/>
  <c r="L15" i="8"/>
  <c r="N15" i="8"/>
  <c r="O15" i="8"/>
  <c r="P15" i="8"/>
  <c r="G14" i="8"/>
  <c r="H14" i="8"/>
  <c r="I14" i="8"/>
  <c r="J14" i="8"/>
  <c r="K14" i="8"/>
  <c r="L14" i="8"/>
  <c r="N14" i="8"/>
  <c r="O14" i="8"/>
  <c r="P14" i="8"/>
  <c r="G18" i="8"/>
  <c r="H18" i="8"/>
  <c r="I18" i="8"/>
  <c r="J18" i="8"/>
  <c r="K18" i="8"/>
  <c r="L18" i="8"/>
  <c r="N18" i="8"/>
  <c r="O18" i="8"/>
  <c r="P18" i="8"/>
  <c r="L17" i="8"/>
  <c r="K17" i="8"/>
  <c r="J17" i="8"/>
  <c r="J19" i="8" s="1"/>
  <c r="I17" i="8"/>
  <c r="H17" i="8"/>
  <c r="G17" i="8"/>
  <c r="M19" i="8"/>
  <c r="N17" i="8"/>
  <c r="O17" i="8"/>
  <c r="P17" i="8"/>
  <c r="P19" i="8" s="1"/>
  <c r="G5" i="8"/>
  <c r="Q5" i="8" s="1"/>
  <c r="H5" i="8"/>
  <c r="I5" i="8"/>
  <c r="J5" i="8"/>
  <c r="K5" i="8"/>
  <c r="L5" i="8"/>
  <c r="N5" i="8"/>
  <c r="O5" i="8"/>
  <c r="P5" i="8"/>
  <c r="G6" i="8"/>
  <c r="H6" i="8"/>
  <c r="I6" i="8"/>
  <c r="J6" i="8"/>
  <c r="K6" i="8"/>
  <c r="L6" i="8"/>
  <c r="N6" i="8"/>
  <c r="O6" i="8"/>
  <c r="P6" i="8"/>
  <c r="G7" i="8"/>
  <c r="H7" i="8"/>
  <c r="I7" i="8"/>
  <c r="J7" i="8"/>
  <c r="K7" i="8"/>
  <c r="L7" i="8"/>
  <c r="N7" i="8"/>
  <c r="O7" i="8"/>
  <c r="P7" i="8"/>
  <c r="G8" i="8"/>
  <c r="H8" i="8"/>
  <c r="I8" i="8"/>
  <c r="J8" i="8"/>
  <c r="K8" i="8"/>
  <c r="L8" i="8"/>
  <c r="N8" i="8"/>
  <c r="O8" i="8"/>
  <c r="P8" i="8"/>
  <c r="G9" i="8"/>
  <c r="Q9" i="8" s="1"/>
  <c r="H9" i="8"/>
  <c r="I9" i="8"/>
  <c r="J9" i="8"/>
  <c r="K9" i="8"/>
  <c r="L9" i="8"/>
  <c r="N9" i="8"/>
  <c r="O9" i="8"/>
  <c r="P9" i="8"/>
  <c r="G10" i="8"/>
  <c r="H10" i="8"/>
  <c r="I10" i="8"/>
  <c r="J10" i="8"/>
  <c r="K10" i="8"/>
  <c r="L10" i="8"/>
  <c r="N10" i="8"/>
  <c r="O10" i="8"/>
  <c r="P10" i="8"/>
  <c r="G11" i="8"/>
  <c r="H11" i="8"/>
  <c r="I11" i="8"/>
  <c r="J11" i="8"/>
  <c r="K11" i="8"/>
  <c r="L11" i="8"/>
  <c r="N11" i="8"/>
  <c r="O11" i="8"/>
  <c r="P11" i="8"/>
  <c r="G12" i="8"/>
  <c r="H12" i="8"/>
  <c r="I12" i="8"/>
  <c r="J12" i="8"/>
  <c r="K12" i="8"/>
  <c r="L12" i="8"/>
  <c r="N12" i="8"/>
  <c r="O12" i="8"/>
  <c r="P12" i="8"/>
  <c r="G13" i="8"/>
  <c r="Q13" i="8" s="1"/>
  <c r="H13" i="8"/>
  <c r="I13" i="8"/>
  <c r="J13" i="8"/>
  <c r="K13" i="8"/>
  <c r="L13" i="8"/>
  <c r="N13" i="8"/>
  <c r="O13" i="8"/>
  <c r="P13" i="8"/>
  <c r="P4" i="8"/>
  <c r="O4" i="8"/>
  <c r="N4" i="8"/>
  <c r="K4" i="8"/>
  <c r="I4" i="8"/>
  <c r="G4" i="8"/>
  <c r="J4" i="8"/>
  <c r="Q10" i="8" l="1"/>
  <c r="Q6" i="8"/>
  <c r="Q16" i="8" s="1"/>
  <c r="Q14" i="8"/>
  <c r="Q17" i="8"/>
  <c r="Q11" i="8"/>
  <c r="Q7" i="8"/>
  <c r="Q18" i="8"/>
  <c r="Q12" i="8"/>
  <c r="Q8" i="8"/>
  <c r="Q4" i="8"/>
  <c r="Q15" i="8"/>
  <c r="I19" i="8"/>
  <c r="O19" i="8"/>
  <c r="H19" i="8"/>
  <c r="N19" i="8"/>
  <c r="G19" i="8"/>
  <c r="K19" i="8"/>
  <c r="L19" i="8"/>
  <c r="J16" i="8"/>
  <c r="J20" i="8" s="1"/>
  <c r="K16" i="8"/>
  <c r="L16" i="8"/>
  <c r="P16" i="8"/>
  <c r="G16" i="8"/>
  <c r="I16" i="8"/>
  <c r="H16" i="8"/>
  <c r="H69" i="3" l="1"/>
  <c r="G25" i="5"/>
  <c r="H25" i="5"/>
  <c r="I25" i="5"/>
  <c r="J25" i="5"/>
  <c r="K25" i="5"/>
  <c r="L25" i="5"/>
  <c r="L24" i="5"/>
  <c r="G19" i="5"/>
  <c r="H19" i="5"/>
  <c r="I19" i="5"/>
  <c r="J19" i="5"/>
  <c r="K19" i="5"/>
  <c r="L16" i="5"/>
  <c r="L17" i="5"/>
  <c r="L18" i="5"/>
  <c r="G23" i="5"/>
  <c r="H23" i="5"/>
  <c r="I23" i="5"/>
  <c r="J23" i="5"/>
  <c r="K23" i="5"/>
  <c r="L22" i="5"/>
  <c r="L21" i="5"/>
  <c r="L20" i="5"/>
  <c r="L5" i="5"/>
  <c r="L6" i="5"/>
  <c r="L7" i="5"/>
  <c r="L8" i="5"/>
  <c r="L9" i="5"/>
  <c r="L10" i="5"/>
  <c r="L11" i="5"/>
  <c r="L12" i="5"/>
  <c r="L13" i="5"/>
  <c r="L14" i="5"/>
  <c r="L15" i="5"/>
  <c r="L4" i="5"/>
  <c r="N22" i="6"/>
  <c r="N25" i="6"/>
  <c r="G22" i="6"/>
  <c r="G24" i="6"/>
  <c r="O22" i="6"/>
  <c r="N23" i="6"/>
  <c r="N24" i="6" s="1"/>
  <c r="H22" i="6"/>
  <c r="I22" i="6"/>
  <c r="J22" i="6"/>
  <c r="K22" i="6"/>
  <c r="L22" i="6"/>
  <c r="M22" i="6"/>
  <c r="M25" i="6"/>
  <c r="N19" i="6"/>
  <c r="N20" i="6"/>
  <c r="N21" i="6"/>
  <c r="N5" i="6"/>
  <c r="N6" i="6"/>
  <c r="N7" i="6"/>
  <c r="N8" i="6"/>
  <c r="N9" i="6"/>
  <c r="N10" i="6"/>
  <c r="N11" i="6"/>
  <c r="N12" i="6"/>
  <c r="N13" i="6"/>
  <c r="N14" i="6"/>
  <c r="N15" i="6"/>
  <c r="N16" i="6"/>
  <c r="N17" i="6"/>
  <c r="N18" i="6"/>
  <c r="N4" i="6"/>
  <c r="H24" i="6"/>
  <c r="I24" i="6"/>
  <c r="J24" i="6"/>
  <c r="K24" i="6"/>
  <c r="M24" i="6"/>
  <c r="L24" i="6"/>
  <c r="L19" i="5" l="1"/>
  <c r="L23" i="5"/>
  <c r="G25" i="6"/>
  <c r="H25" i="6"/>
  <c r="L25" i="6"/>
  <c r="K25" i="6"/>
  <c r="I25" i="6"/>
  <c r="J25" i="6"/>
  <c r="J24" i="7" l="1"/>
  <c r="K23" i="7"/>
  <c r="I24" i="7"/>
  <c r="H24" i="7"/>
  <c r="G24" i="7"/>
  <c r="K5" i="7"/>
  <c r="K6" i="7"/>
  <c r="K7" i="7"/>
  <c r="K8" i="7"/>
  <c r="K9" i="7"/>
  <c r="K10" i="7"/>
  <c r="K11" i="7"/>
  <c r="K12" i="7"/>
  <c r="K13" i="7"/>
  <c r="K14" i="7"/>
  <c r="K15" i="7"/>
  <c r="K16" i="7"/>
  <c r="K17" i="7"/>
  <c r="K18" i="7"/>
  <c r="K19" i="7"/>
  <c r="K20" i="7"/>
  <c r="K21" i="7"/>
  <c r="K22" i="7"/>
  <c r="K4" i="7"/>
  <c r="N71" i="3"/>
  <c r="N67" i="3"/>
  <c r="N68" i="3"/>
  <c r="N66" i="3"/>
  <c r="N61" i="3"/>
  <c r="N62" i="3"/>
  <c r="N63" i="3"/>
  <c r="N64" i="3"/>
  <c r="N59" i="3"/>
  <c r="N60" i="3"/>
  <c r="N40" i="3"/>
  <c r="N41" i="3"/>
  <c r="N42" i="3"/>
  <c r="N43" i="3"/>
  <c r="N44" i="3"/>
  <c r="N45" i="3"/>
  <c r="N46" i="3"/>
  <c r="N47" i="3"/>
  <c r="N48" i="3"/>
  <c r="N49" i="3"/>
  <c r="N50" i="3"/>
  <c r="N51" i="3"/>
  <c r="N52" i="3"/>
  <c r="N53" i="3"/>
  <c r="N54" i="3"/>
  <c r="N55" i="3"/>
  <c r="N56" i="3"/>
  <c r="N39"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4" i="3"/>
  <c r="J57" i="3"/>
  <c r="M48" i="4"/>
  <c r="M46" i="4"/>
  <c r="I46" i="4"/>
  <c r="J46" i="4"/>
  <c r="K46" i="4"/>
  <c r="L46" i="4"/>
  <c r="H46" i="4"/>
  <c r="I39" i="4"/>
  <c r="J39" i="4"/>
  <c r="K39" i="4"/>
  <c r="H39" i="4"/>
  <c r="I38" i="3"/>
  <c r="J38" i="3"/>
  <c r="K38" i="3"/>
  <c r="L38" i="3"/>
  <c r="M38" i="3"/>
  <c r="J65" i="3"/>
  <c r="K65" i="3"/>
  <c r="L65" i="3"/>
  <c r="M65" i="3"/>
  <c r="I65" i="3"/>
  <c r="I69" i="3"/>
  <c r="J69" i="3"/>
  <c r="K69" i="3"/>
  <c r="L69" i="3"/>
  <c r="M69" i="3"/>
  <c r="H70" i="3"/>
  <c r="I57" i="3"/>
  <c r="K57" i="3"/>
  <c r="L57" i="3"/>
  <c r="M57" i="3"/>
  <c r="H57" i="3"/>
  <c r="M70" i="3" l="1"/>
  <c r="L70" i="3"/>
  <c r="I58" i="3"/>
  <c r="J70" i="3"/>
  <c r="N57" i="3"/>
  <c r="N69" i="3"/>
  <c r="L72" i="3"/>
  <c r="N38" i="3"/>
  <c r="N58" i="3" s="1"/>
  <c r="K24" i="7"/>
  <c r="N65" i="3"/>
  <c r="N70" i="3" s="1"/>
  <c r="I70" i="3"/>
  <c r="I72" i="3" s="1"/>
  <c r="K70" i="3"/>
  <c r="H58" i="3"/>
  <c r="H72" i="3" s="1"/>
  <c r="L58" i="3"/>
  <c r="K58" i="3"/>
  <c r="M58" i="3"/>
  <c r="M72" i="3" s="1"/>
  <c r="J58" i="3"/>
  <c r="J72" i="3" s="1"/>
  <c r="B8" i="11"/>
  <c r="C8" i="11"/>
  <c r="D8" i="11"/>
  <c r="E8" i="11"/>
  <c r="F8" i="11"/>
  <c r="G8" i="11"/>
  <c r="H8" i="11"/>
  <c r="I8" i="11"/>
  <c r="J8" i="11"/>
  <c r="K8" i="11"/>
  <c r="L8" i="11"/>
  <c r="D9" i="10"/>
  <c r="E5" i="10"/>
  <c r="E6" i="10"/>
  <c r="E7" i="10"/>
  <c r="E8" i="10"/>
  <c r="E4" i="10"/>
  <c r="K72" i="3" l="1"/>
  <c r="N72" i="3"/>
  <c r="E9" i="10"/>
  <c r="C36" i="2" l="1"/>
  <c r="D36" i="2"/>
  <c r="E36" i="2"/>
  <c r="F36" i="2"/>
  <c r="G36" i="2"/>
  <c r="H36" i="2"/>
  <c r="I36" i="2"/>
  <c r="J36" i="2"/>
  <c r="K36" i="2"/>
  <c r="L36" i="2"/>
  <c r="C37" i="2"/>
  <c r="D37" i="2"/>
  <c r="E37" i="2"/>
  <c r="F37" i="2"/>
  <c r="G37" i="2"/>
  <c r="H37" i="2"/>
  <c r="I37" i="2"/>
  <c r="J37" i="2"/>
  <c r="K37" i="2"/>
  <c r="L37" i="2"/>
  <c r="C38" i="2"/>
  <c r="D38" i="2"/>
  <c r="E38" i="2"/>
  <c r="F38" i="2"/>
  <c r="G38" i="2"/>
  <c r="H38" i="2"/>
  <c r="I38" i="2"/>
  <c r="J38" i="2"/>
  <c r="K38" i="2"/>
  <c r="L38" i="2"/>
  <c r="C39" i="2"/>
  <c r="D39" i="2"/>
  <c r="E39" i="2"/>
  <c r="F39" i="2"/>
  <c r="G39" i="2"/>
  <c r="H39" i="2"/>
  <c r="I39" i="2"/>
  <c r="J39" i="2"/>
  <c r="K39" i="2"/>
  <c r="L39" i="2"/>
  <c r="C40" i="2"/>
  <c r="D40" i="2"/>
  <c r="E40" i="2"/>
  <c r="F40" i="2"/>
  <c r="G40" i="2"/>
  <c r="H40" i="2"/>
  <c r="I40" i="2"/>
  <c r="J40" i="2"/>
  <c r="K40" i="2"/>
  <c r="L40" i="2"/>
  <c r="B37" i="2"/>
  <c r="B38" i="2"/>
  <c r="B39" i="2"/>
  <c r="B40" i="2"/>
  <c r="B36" i="2"/>
  <c r="D39" i="11"/>
  <c r="E39" i="11"/>
  <c r="F39" i="11"/>
  <c r="G39" i="11"/>
  <c r="H39" i="11"/>
  <c r="I39" i="11"/>
  <c r="J39" i="11"/>
  <c r="D35" i="11"/>
  <c r="E35" i="11"/>
  <c r="F35" i="11"/>
  <c r="G35" i="11"/>
  <c r="H35" i="11"/>
  <c r="I35" i="11"/>
  <c r="J35" i="11"/>
  <c r="K35" i="11"/>
  <c r="L35" i="11"/>
  <c r="M35" i="11" s="1"/>
  <c r="D36" i="11"/>
  <c r="E36" i="11"/>
  <c r="F36" i="11"/>
  <c r="G36" i="11"/>
  <c r="H36" i="11"/>
  <c r="I36" i="11"/>
  <c r="J36" i="11"/>
  <c r="K36" i="11"/>
  <c r="L36" i="11"/>
  <c r="M36" i="11" s="1"/>
  <c r="D37" i="11"/>
  <c r="E37" i="11"/>
  <c r="F37" i="11"/>
  <c r="G37" i="11"/>
  <c r="H37" i="11"/>
  <c r="I37" i="11"/>
  <c r="J37" i="11"/>
  <c r="K37" i="11"/>
  <c r="L37" i="11"/>
  <c r="M37" i="11" s="1"/>
  <c r="B35" i="11"/>
  <c r="B36" i="11"/>
  <c r="B37" i="11"/>
  <c r="B39" i="11"/>
  <c r="C36" i="11"/>
  <c r="C37" i="11"/>
  <c r="C39" i="11"/>
  <c r="C35" i="11"/>
  <c r="B9" i="2"/>
  <c r="C9" i="2"/>
  <c r="D9" i="2"/>
  <c r="E9" i="2"/>
  <c r="F9" i="2"/>
  <c r="G9" i="2"/>
  <c r="H9" i="2"/>
  <c r="I9" i="2"/>
  <c r="J9" i="2"/>
  <c r="K9" i="2"/>
  <c r="L9" i="2"/>
  <c r="K39" i="11" l="1"/>
  <c r="L39" i="11"/>
  <c r="M39" i="11" s="1"/>
  <c r="O25" i="6"/>
  <c r="N16" i="8" l="1"/>
  <c r="O16" i="8"/>
  <c r="G20" i="8" l="1"/>
  <c r="I20" i="8"/>
  <c r="K20" i="8"/>
  <c r="Q19" i="8"/>
  <c r="P20" i="8"/>
  <c r="N20" i="8"/>
  <c r="O20" i="8"/>
  <c r="H20" i="8"/>
  <c r="C17" i="10" l="1"/>
  <c r="B17" i="10"/>
  <c r="D16" i="10"/>
  <c r="D15" i="10"/>
  <c r="D14" i="10"/>
  <c r="D13" i="10"/>
  <c r="D12" i="10"/>
  <c r="C9" i="10"/>
  <c r="B9" i="10"/>
  <c r="D17" i="10" l="1"/>
  <c r="L20" i="8"/>
  <c r="Q20" i="8" l="1"/>
  <c r="M16" i="8"/>
  <c r="M2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Kigan FROMENT</author>
  </authors>
  <commentList>
    <comment ref="L40" authorId="0" shapeId="0" xr:uid="{8CAB6B14-A687-4CD0-9012-5DC2B93AA121}">
      <text>
        <r>
          <rPr>
            <b/>
            <sz val="9"/>
            <color indexed="81"/>
            <rFont val="Tahoma"/>
            <family val="2"/>
          </rPr>
          <t xml:space="preserve">Colorer les mots des cellules pour faire apparaitre le tableau référent A35:L40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Kigan FROMENT</author>
  </authors>
  <commentList>
    <comment ref="M39" authorId="0" shapeId="0" xr:uid="{CFA188AD-F37B-40B5-B274-7FE40C074E8C}">
      <text>
        <r>
          <rPr>
            <sz val="9"/>
            <color indexed="81"/>
            <rFont val="Tahoma"/>
            <family val="2"/>
          </rPr>
          <t>colorer les mots pour faire aparaitre le tableau référent cellule A33:M37</t>
        </r>
      </text>
    </comment>
  </commentList>
</comments>
</file>

<file path=xl/sharedStrings.xml><?xml version="1.0" encoding="utf-8"?>
<sst xmlns="http://schemas.openxmlformats.org/spreadsheetml/2006/main" count="1408" uniqueCount="344">
  <si>
    <t>Constat d’Effectifs</t>
  </si>
  <si>
    <t>d’élèves du 2nd degré</t>
  </si>
  <si>
    <t>Secteur public et privé sous contrat</t>
  </si>
  <si>
    <t>Académie de Guyane</t>
  </si>
  <si>
    <t>Sommaire</t>
  </si>
  <si>
    <t>2D CYCLE GENERAL ET TECHNOLOGIQUE</t>
  </si>
  <si>
    <t>2D CYCLE PROFESSIONNEL</t>
  </si>
  <si>
    <t>POST BAC</t>
  </si>
  <si>
    <t>Académie de la Guyane</t>
  </si>
  <si>
    <t>SEGPA</t>
  </si>
  <si>
    <t>EP</t>
  </si>
  <si>
    <t>PU</t>
  </si>
  <si>
    <t>CAYENNE</t>
  </si>
  <si>
    <t>CAMOPI</t>
  </si>
  <si>
    <t>9730451C</t>
  </si>
  <si>
    <t>CLG</t>
  </si>
  <si>
    <t>REP+</t>
  </si>
  <si>
    <t>9730020J</t>
  </si>
  <si>
    <t>9730130D</t>
  </si>
  <si>
    <t>9730083C</t>
  </si>
  <si>
    <t>9730247F</t>
  </si>
  <si>
    <t>9730091L</t>
  </si>
  <si>
    <t>9730001N</t>
  </si>
  <si>
    <t>LGT</t>
  </si>
  <si>
    <t>9730094P</t>
  </si>
  <si>
    <t>9730003R</t>
  </si>
  <si>
    <t>9730309Y</t>
  </si>
  <si>
    <t>LPO</t>
  </si>
  <si>
    <t>MARIPASOULA</t>
  </si>
  <si>
    <t>9730193X</t>
  </si>
  <si>
    <t>MATOURY</t>
  </si>
  <si>
    <t>9730307W</t>
  </si>
  <si>
    <t>9730182K</t>
  </si>
  <si>
    <t>9730218Z</t>
  </si>
  <si>
    <t>9730514W</t>
  </si>
  <si>
    <t>PAPAICHTON</t>
  </si>
  <si>
    <t>9730381B</t>
  </si>
  <si>
    <t>9730179G</t>
  </si>
  <si>
    <t>REMIRE MONTJOLY</t>
  </si>
  <si>
    <t>9730370P</t>
  </si>
  <si>
    <t>9730196A</t>
  </si>
  <si>
    <t>9730423X</t>
  </si>
  <si>
    <t>ST GEORGES</t>
  </si>
  <si>
    <t>9730173A</t>
  </si>
  <si>
    <t>KOUROU</t>
  </si>
  <si>
    <t>IRACOUBO</t>
  </si>
  <si>
    <t>9730219A</t>
  </si>
  <si>
    <t>9730125Y</t>
  </si>
  <si>
    <t>9730483M</t>
  </si>
  <si>
    <t>9730306V</t>
  </si>
  <si>
    <t>9730237V</t>
  </si>
  <si>
    <t>9730108E</t>
  </si>
  <si>
    <t>9730308X</t>
  </si>
  <si>
    <t>MACOURIA</t>
  </si>
  <si>
    <t>9730374U</t>
  </si>
  <si>
    <t>9730206L</t>
  </si>
  <si>
    <t>SINNAMARY</t>
  </si>
  <si>
    <t>9730145V</t>
  </si>
  <si>
    <t>SAINT LAURENT</t>
  </si>
  <si>
    <t>APATOU</t>
  </si>
  <si>
    <t>9730337D</t>
  </si>
  <si>
    <t>GRAND SANTI</t>
  </si>
  <si>
    <t>9730380A</t>
  </si>
  <si>
    <t>MANA</t>
  </si>
  <si>
    <t>9730192W</t>
  </si>
  <si>
    <t>9730373T</t>
  </si>
  <si>
    <t>9730421V</t>
  </si>
  <si>
    <t>ST LAURENT</t>
  </si>
  <si>
    <t>9730248G</t>
  </si>
  <si>
    <t>9730394R</t>
  </si>
  <si>
    <t>9730110G</t>
  </si>
  <si>
    <t>9730348R</t>
  </si>
  <si>
    <t>9730329V</t>
  </si>
  <si>
    <t>9730235T</t>
  </si>
  <si>
    <t>9730371R</t>
  </si>
  <si>
    <t>9730513V</t>
  </si>
  <si>
    <t>PR</t>
  </si>
  <si>
    <t>9730010Y</t>
  </si>
  <si>
    <t>9730132F</t>
  </si>
  <si>
    <t>ROURA</t>
  </si>
  <si>
    <t>9730289B</t>
  </si>
  <si>
    <t>9730328U</t>
  </si>
  <si>
    <t>9730334A</t>
  </si>
  <si>
    <t>9730479H</t>
  </si>
  <si>
    <t>9730497C</t>
  </si>
  <si>
    <t>9730511T</t>
  </si>
  <si>
    <t xml:space="preserve">LG </t>
  </si>
  <si>
    <t>6EME</t>
  </si>
  <si>
    <t>5EME</t>
  </si>
  <si>
    <t>4EME</t>
  </si>
  <si>
    <t>3EME</t>
  </si>
  <si>
    <t>Dont ULIS</t>
  </si>
  <si>
    <t>MC</t>
  </si>
  <si>
    <t>LP</t>
  </si>
  <si>
    <t>CPGE-1</t>
  </si>
  <si>
    <t>CPGE-2</t>
  </si>
  <si>
    <t>PMED</t>
  </si>
  <si>
    <t>1BTS2</t>
  </si>
  <si>
    <t>2BTS2</t>
  </si>
  <si>
    <t>Source et Champ</t>
  </si>
  <si>
    <t>Source</t>
  </si>
  <si>
    <t>Champ</t>
  </si>
  <si>
    <t>Glossaire</t>
  </si>
  <si>
    <t>1CAP2</t>
  </si>
  <si>
    <t>2CAP2</t>
  </si>
  <si>
    <t>CPGE</t>
  </si>
  <si>
    <t>Classe Préparatoire aux Grandes Ecoles</t>
  </si>
  <si>
    <t>Education Prioritaire</t>
  </si>
  <si>
    <t>MLDS</t>
  </si>
  <si>
    <t>Mission de Lutte contre le  Décrochage Scolaire</t>
  </si>
  <si>
    <t>Mention complémentaire</t>
  </si>
  <si>
    <t>Classe préparatoire aux écoles paramédicales</t>
  </si>
  <si>
    <t>Secteur d'enseignement public</t>
  </si>
  <si>
    <t>Section d'Enseignement Générale et Professionnel Adapté</t>
  </si>
  <si>
    <t>STS</t>
  </si>
  <si>
    <t xml:space="preserve">Section de Technicien Supérieur </t>
  </si>
  <si>
    <t>ULIS</t>
  </si>
  <si>
    <t>Unité Localisée Inclusion Scolaire</t>
  </si>
  <si>
    <t>UPE2A</t>
  </si>
  <si>
    <t>Unités Pédagogiques pour Elèves Allophones Arrivants</t>
  </si>
  <si>
    <t>SECTEUR</t>
  </si>
  <si>
    <t>COMMUNE</t>
  </si>
  <si>
    <t>TYPE</t>
  </si>
  <si>
    <t>ETABLISSEMENT</t>
  </si>
  <si>
    <t>TOTAL</t>
  </si>
  <si>
    <t>1ER
CYCLE</t>
  </si>
  <si>
    <t>UAI</t>
  </si>
  <si>
    <t>1ER TECH.</t>
  </si>
  <si>
    <t>TERM. GEN.</t>
  </si>
  <si>
    <t>TERM. TECH.</t>
  </si>
  <si>
    <t>2ND
GT</t>
  </si>
  <si>
    <t>1ERE
GEN.</t>
  </si>
  <si>
    <t>1ERE PRO</t>
  </si>
  <si>
    <t>TERM. PRO</t>
  </si>
  <si>
    <t>2ND
PRO</t>
  </si>
  <si>
    <t>1CAP1</t>
  </si>
  <si>
    <t>6E
SEGPA</t>
  </si>
  <si>
    <t>5E
SEGPA</t>
  </si>
  <si>
    <t>4E
SEGPA</t>
  </si>
  <si>
    <t>3E
SEGPA</t>
  </si>
  <si>
    <t>FELIX EBOUE</t>
  </si>
  <si>
    <t>MAX JOSEPHINE</t>
  </si>
  <si>
    <t>EXTERNAT SAINT JOSEPH</t>
  </si>
  <si>
    <t>AUXENCE CONTOUT</t>
  </si>
  <si>
    <t>PAUL KAPEL</t>
  </si>
  <si>
    <t>JEAN-MARIE MICHOTTE</t>
  </si>
  <si>
    <t>GASTON MONNERVILLE</t>
  </si>
  <si>
    <t>HENRI AGARANDE</t>
  </si>
  <si>
    <t>ELIE CASTOR</t>
  </si>
  <si>
    <t>CHLORE CONSTANT</t>
  </si>
  <si>
    <t>GRAN MAN DIFOU</t>
  </si>
  <si>
    <t>LEON-GONTRAN DAMAS</t>
  </si>
  <si>
    <t>JUST HYASINE</t>
  </si>
  <si>
    <t>LISE OPHION</t>
  </si>
  <si>
    <t>FERDINAND MADELEINE</t>
  </si>
  <si>
    <t>BERTENE JUMINER</t>
  </si>
  <si>
    <t>VICTOR SCHOELCHER</t>
  </si>
  <si>
    <t>ALBERT LONDRES</t>
  </si>
  <si>
    <t>SAINT-PAUL</t>
  </si>
  <si>
    <t>OMEBA TOBO</t>
  </si>
  <si>
    <t>MELKIOR-GARRE</t>
  </si>
  <si>
    <t>ANNE MARIE JAVOUHEY</t>
  </si>
  <si>
    <t>MA AIYE</t>
  </si>
  <si>
    <t>LUMINA SOPHIE</t>
  </si>
  <si>
    <t>PAULE BERTHELOT</t>
  </si>
  <si>
    <t>ACHMAT KARTADINAMA</t>
  </si>
  <si>
    <t>CAPITAINE CHARLES TAFANIER</t>
  </si>
  <si>
    <t>LEOPOLD ELFORT</t>
  </si>
  <si>
    <t>LAMA PREVOT</t>
  </si>
  <si>
    <t>PAUL SUITMAN</t>
  </si>
  <si>
    <t>JOSEPH HO TEN YOU</t>
  </si>
  <si>
    <t>CÉCILE CHEVIET</t>
  </si>
  <si>
    <t>SAINTE THERESE</t>
  </si>
  <si>
    <t>RAYMOND TARCY</t>
  </si>
  <si>
    <t>LPO LYC METIER</t>
  </si>
  <si>
    <t>DGC1</t>
  </si>
  <si>
    <t>DIV. POST BAC</t>
  </si>
  <si>
    <t>% filles</t>
  </si>
  <si>
    <t>Elèves sous statut scolaire</t>
  </si>
  <si>
    <t>Elèves scolarisés dans le secteur public ou privé sous contrat de l'éducation nationale</t>
  </si>
  <si>
    <t>Hors  : apprenti, Contrat de Qualification, Stagiaire de la Formation Professionnelle, formation continue</t>
  </si>
  <si>
    <t>Hors dispositif relais</t>
  </si>
  <si>
    <t>Hors formation complémentaire non diplômante</t>
  </si>
  <si>
    <t>Hors  Module de Représentation à l'Examen par Alternance</t>
  </si>
  <si>
    <t>Hors Brevet Professionnel</t>
  </si>
  <si>
    <t>Hors dispositfs MLDS</t>
  </si>
  <si>
    <t>Première année de Section de Technicien Supéreur en 2 ans</t>
  </si>
  <si>
    <t>Première année de CAP en 1 an</t>
  </si>
  <si>
    <t>Première année de CAP en 2 ans</t>
  </si>
  <si>
    <t>Deuxième année de Section de Technicien Supéreur en 2 ans</t>
  </si>
  <si>
    <t>Deuxième année de CAP en 2 ans</t>
  </si>
  <si>
    <t>Hors éducation prioritaire</t>
  </si>
  <si>
    <t>Public</t>
  </si>
  <si>
    <t>Privé</t>
  </si>
  <si>
    <t>Ensemble</t>
  </si>
  <si>
    <t>Elèves</t>
  </si>
  <si>
    <t>Collèges</t>
  </si>
  <si>
    <t>Etablissements</t>
  </si>
  <si>
    <t>Lycées Généraux et Technologiques</t>
  </si>
  <si>
    <t>Lycées Polyvalents</t>
  </si>
  <si>
    <t>Lycées Professionnels</t>
  </si>
  <si>
    <t>1/ Synthèse des effectifs élèves et des établissements</t>
  </si>
  <si>
    <t>BASSIN DE FORMATION</t>
  </si>
  <si>
    <t>Mise à jour: Oct. 2020</t>
  </si>
  <si>
    <t>HORS EP</t>
  </si>
  <si>
    <t>Rectorat de la Guyane-Service Statistique Académique - base élèves académique - constat d'effectifs 2020</t>
  </si>
  <si>
    <t>Lycées Généraux</t>
  </si>
  <si>
    <t>9730536V</t>
  </si>
  <si>
    <t>SAINT-PIERRE</t>
  </si>
  <si>
    <t>2D CYC. GT</t>
  </si>
  <si>
    <t>2D CYC. PRO</t>
  </si>
  <si>
    <t>DGC2</t>
  </si>
  <si>
    <t>1/ EFFECTIFS ET ETABLISSEMENTS DU SECOND DEGRE</t>
  </si>
  <si>
    <t>SAINT-LAURENT</t>
  </si>
  <si>
    <t>5/ CHAMP-GLOSSAIRE</t>
  </si>
  <si>
    <t>2/ Evolution sur 10 ans</t>
  </si>
  <si>
    <t>3/ Evolution sur 10 ans par bassin de formation</t>
  </si>
  <si>
    <t>4/ Les effectifs des secteurs public et privé</t>
  </si>
  <si>
    <t>4.1 Les effectifs par établissement</t>
  </si>
  <si>
    <t>4.2 Le premier cycle (6ème à 3ème)</t>
  </si>
  <si>
    <t>5/ Champ - Clossaire</t>
  </si>
  <si>
    <t>Répartition des communes selon leur bassin de formation</t>
  </si>
  <si>
    <t>Bassin de CAYENNE</t>
  </si>
  <si>
    <t xml:space="preserve">CAMOPI </t>
  </si>
  <si>
    <t xml:space="preserve">CAYENNE </t>
  </si>
  <si>
    <t xml:space="preserve">MATOURY </t>
  </si>
  <si>
    <t xml:space="preserve">OUANARY </t>
  </si>
  <si>
    <t xml:space="preserve">RÉGINA </t>
  </si>
  <si>
    <t xml:space="preserve">REMIRE-MONTJOLY </t>
  </si>
  <si>
    <t xml:space="preserve">ROURA </t>
  </si>
  <si>
    <t>SAINT-GEORGES DE L'OYAPOCK</t>
  </si>
  <si>
    <t xml:space="preserve">SAÜL </t>
  </si>
  <si>
    <t>Bassin de KOUROU</t>
  </si>
  <si>
    <t xml:space="preserve">IRACOUBO </t>
  </si>
  <si>
    <t xml:space="preserve">KOUROU </t>
  </si>
  <si>
    <t xml:space="preserve">MACOURIA </t>
  </si>
  <si>
    <t xml:space="preserve">MONTSINÉRY-TONNEGRANDE </t>
  </si>
  <si>
    <t xml:space="preserve">SAINT-ÉLIE </t>
  </si>
  <si>
    <t xml:space="preserve">SINNAMARY </t>
  </si>
  <si>
    <t>Bassin de 
SAINT-LAURENT</t>
  </si>
  <si>
    <t xml:space="preserve">APATOU </t>
  </si>
  <si>
    <t xml:space="preserve">AWALA-YALIMAPO </t>
  </si>
  <si>
    <t xml:space="preserve">GRAND-SANTI </t>
  </si>
  <si>
    <t xml:space="preserve">MANA </t>
  </si>
  <si>
    <t xml:space="preserve">MARIPASOULA </t>
  </si>
  <si>
    <t xml:space="preserve">PAPAÏCHTON </t>
  </si>
  <si>
    <t xml:space="preserve">SAINT-LAURENT-DU-MARONI </t>
  </si>
  <si>
    <t>Ministère de l'Education Nationale et de la Jeunesse - Ministère de l'Enseignement Supérieur, de la Recherche et de l'Innovation</t>
  </si>
  <si>
    <t>DCG3</t>
  </si>
  <si>
    <t>CLASSE DE MISE A NIV</t>
  </si>
  <si>
    <t>Total Lycées Publics</t>
  </si>
  <si>
    <t>Total Collèges Privés</t>
  </si>
  <si>
    <t>Total Lycées Privés</t>
  </si>
  <si>
    <t>Total Général</t>
  </si>
  <si>
    <t>Total Secteur Public</t>
  </si>
  <si>
    <t>Total Secteur Privé</t>
  </si>
  <si>
    <t>4.6 L'enseignement post-bac</t>
  </si>
  <si>
    <t>1ER CYCLE : COLLEGE (HORS-SEGPA)</t>
  </si>
  <si>
    <t>1 ER CYCLE : SEGPA</t>
  </si>
  <si>
    <t>LARIVOT</t>
  </si>
  <si>
    <t>9730563Z</t>
  </si>
  <si>
    <t>4.3 L'enseignement spécialisé</t>
  </si>
  <si>
    <t>4.4 Le second cycle général et technologique</t>
  </si>
  <si>
    <t>4.5 Le second cycle professionnel</t>
  </si>
  <si>
    <t>1BTS1</t>
  </si>
  <si>
    <t>9730570G</t>
  </si>
  <si>
    <t>COLLEGE VI SLM</t>
  </si>
  <si>
    <t>9730572J</t>
  </si>
  <si>
    <t>LPO DE SAINT-GEORGES</t>
  </si>
  <si>
    <t>SIGLE</t>
  </si>
  <si>
    <t>GÉRARD HOLDER</t>
  </si>
  <si>
    <t>EUGÉNIE TELL-EBOUÉ</t>
  </si>
  <si>
    <t>EUGÈNE NONNON</t>
  </si>
  <si>
    <t>AUGUSTE DÉDÉ</t>
  </si>
  <si>
    <t>LA CANOPÉE</t>
  </si>
  <si>
    <t>LÉO OTHILY</t>
  </si>
  <si>
    <t>JUSTIN CATAYÉE</t>
  </si>
  <si>
    <t>CONCORDE-MAURICE DUMESNIL</t>
  </si>
  <si>
    <t>PAUL JEAN LOUIS</t>
  </si>
  <si>
    <t>LÉODATE VOLMAR</t>
  </si>
  <si>
    <t>RÉEBERG NÉRON</t>
  </si>
  <si>
    <t>ANTOINE SYLVÈRE FÉLIX</t>
  </si>
  <si>
    <t>ARSÈNE BOUYER D'ANGOMA</t>
  </si>
  <si>
    <t>9730587A</t>
  </si>
  <si>
    <t>COLLEGE DE MONTSINERY-TONNEGRANDE</t>
  </si>
  <si>
    <t>MONTSINERY-TONNEGRANDE</t>
  </si>
  <si>
    <t xml:space="preserve">Total Collèges Publics </t>
  </si>
  <si>
    <t>LEGT</t>
  </si>
  <si>
    <t>FELIX EBOUÉ</t>
  </si>
  <si>
    <t>LÉON-GONTRAN DAMAS</t>
  </si>
  <si>
    <t>BERTÈNE JUMINER</t>
  </si>
  <si>
    <t>MELKIOR-GARRÉ</t>
  </si>
  <si>
    <t>LÉOPOLD ELFORT</t>
  </si>
  <si>
    <t>LAMA PRÉVOT</t>
  </si>
  <si>
    <t>Total Secteur Publics</t>
  </si>
  <si>
    <t>CLG privé</t>
  </si>
  <si>
    <t>EXTERNAT SAINT-JOSEPH</t>
  </si>
  <si>
    <t>SAINTE-THÉRÈSE</t>
  </si>
  <si>
    <t>ANNE-MARIE JAVOUHEY</t>
  </si>
  <si>
    <t>LEGT privé</t>
  </si>
  <si>
    <t>SAINTE THÉRÈSE</t>
  </si>
  <si>
    <t>LPO privé</t>
  </si>
  <si>
    <t>Total Secteur Privés</t>
  </si>
  <si>
    <t>%filles</t>
  </si>
  <si>
    <t>CS</t>
  </si>
  <si>
    <t>4.7 Cartographie de l'évolution des effectifs</t>
  </si>
  <si>
    <t>Collèges et SEGPA</t>
  </si>
  <si>
    <t>Source: MEN/DEPP</t>
  </si>
  <si>
    <t>dont ULIS</t>
  </si>
  <si>
    <t>Rentrée scolaire 2025/2026</t>
  </si>
  <si>
    <t>2/ EVOLUTION DES EFFECTIFS D'ELEVES DU SECOND DEGRE PAR CYCLE DEPUIS 2015</t>
  </si>
  <si>
    <t>Evolution 2024/2025</t>
  </si>
  <si>
    <t>3/ EVOLUTION DES EFFECTIFS D'ELEVES DU SECOND DEGRE PAR BASSIN DE FORMATION, DEPUIS 2015</t>
  </si>
  <si>
    <t>4.1 CONSTAT D'EFFECTIFS DU SECOND DEGRE - RENTREE 2025- PAR ETABLISSEMENT ET PAR CYCLE - SECTEURS PUBLIC ET PRIVE (ULIS REPARTIS PAR FORMATION)</t>
  </si>
  <si>
    <t>Instruction en famille</t>
  </si>
  <si>
    <t xml:space="preserve">Ensemble  </t>
  </si>
  <si>
    <t>INSTRUCTION EN FAMILLE</t>
  </si>
  <si>
    <t>9730598M</t>
  </si>
  <si>
    <t>COLLEGE DE REMIRE-MONTJOLY III</t>
  </si>
  <si>
    <r>
      <t>4.2 CONSTAT D'EFFECTIFS DU SECOND DEGRE - RENTREE 2025 - PAR COLL</t>
    </r>
    <r>
      <rPr>
        <b/>
        <sz val="12"/>
        <color indexed="63"/>
        <rFont val="Calibri"/>
        <family val="2"/>
      </rPr>
      <t xml:space="preserve">EGE ET PAR NIVEAU - </t>
    </r>
    <r>
      <rPr>
        <b/>
        <sz val="12"/>
        <color indexed="63"/>
        <rFont val="Calibri"/>
        <family val="2"/>
        <scheme val="minor"/>
      </rPr>
      <t>SECTEURS PUBLIC ET PRIVE - 1ER CYCLE (6EME - 3EME - HORS-SEGPA)</t>
    </r>
  </si>
  <si>
    <t>9730597L</t>
  </si>
  <si>
    <t>LPO SLM 4</t>
  </si>
  <si>
    <t>9730600P</t>
  </si>
  <si>
    <t>LPO MACOURIA</t>
  </si>
  <si>
    <t>9730599N</t>
  </si>
  <si>
    <t>LPO MARIPASOULA</t>
  </si>
  <si>
    <t>4.3 CONSTAT D'EFFECTIFS DU SECOND DEGRE - RENTREE 2025 - PAR COLLEGE ET PAR NIVEAU - SEGPA</t>
  </si>
  <si>
    <t>Cursus Polyvalents</t>
  </si>
  <si>
    <t>Cursus Professionnels</t>
  </si>
  <si>
    <t>Cursus Généraux et Technologiques</t>
  </si>
  <si>
    <t>Cursus Généraux</t>
  </si>
  <si>
    <t>4.5 CONSTAT D'EFFECTIFS DU SECOND DEGRE - RENTREE 2025 - PAR ETABLISSEMENT ET PAR NIVEAU - SECTEURS PUBLIC ET PRIVE - 2ND CYCLE PROFESSIONNEL</t>
  </si>
  <si>
    <t>4.6 CONSTAT D'EFFECTIFS DU SECOND DEGRE - RENTREE 2025 - PAR ETABLISSEMENT ET PAR NIVEAU - SECTEURS PUBLIC ET PRIVE - POST-BAC</t>
  </si>
  <si>
    <r>
      <t>4.4 CONSTAT D'EFFECTIFS DU SECOND DEGRE - RENTREE 2025 - PAR LYC</t>
    </r>
    <r>
      <rPr>
        <b/>
        <sz val="12"/>
        <color indexed="63"/>
        <rFont val="Calibri"/>
        <family val="2"/>
      </rPr>
      <t>EE</t>
    </r>
    <r>
      <rPr>
        <b/>
        <sz val="12"/>
        <color indexed="63"/>
        <rFont val="Calibri"/>
        <family val="2"/>
        <scheme val="minor"/>
      </rPr>
      <t xml:space="preserve"> ET PAR NIVEAU - SECTEURS PUBLIC ET PRIVE - 2ND CYCLE GENERAL ET TECHNOLOGIQUE</t>
    </r>
  </si>
  <si>
    <t>32A31</t>
  </si>
  <si>
    <t>32A21</t>
  </si>
  <si>
    <t>32A11</t>
  </si>
  <si>
    <t>4.7 CARTOGRAPHIE DE L'EVOLUTION DES EFFECTIFS PAR COMMUNE ENTRE LES RENTREES 2024 ET 2025</t>
  </si>
  <si>
    <t>Mise à jour:  Octobre 2025</t>
  </si>
  <si>
    <t>Lecture de la base 100 : l'indice base 100 mesure la variation relative de la valeur entre la période de base (2015 dans notre évolution) et les périodes suivantes.
Le fait de ramener toutes les valeurs de départ à 100 permet de calculer et de comparer facilement les évolutions de plusieurs ordres de grandeur entre deux périodes.</t>
  </si>
  <si>
    <r>
      <rPr>
        <u/>
        <sz val="10"/>
        <color indexed="8"/>
        <rFont val="Calibri"/>
        <family val="2"/>
      </rPr>
      <t>Exemple</t>
    </r>
    <r>
      <rPr>
        <sz val="10"/>
        <color indexed="8"/>
        <rFont val="Calibri"/>
        <family val="2"/>
      </rPr>
      <t xml:space="preserve"> : pour 100 élèves scolarisés dans le 2nd cycle pro en 2015, ils sont 128 à la rentrée 2025, soit 28% d'augmentation des effectifs du 2nd cycle Pro entre 2015 et 2025.</t>
    </r>
  </si>
  <si>
    <t>Collègiens</t>
  </si>
  <si>
    <r>
      <t>Exemple</t>
    </r>
    <r>
      <rPr>
        <sz val="10"/>
        <color indexed="8"/>
        <rFont val="Calibri"/>
        <family val="2"/>
      </rPr>
      <t xml:space="preserve"> : pour 100 élèves scolarisés dans le bassin de SLM en 2015, ils sont 125 à la rentrée 2025, soit 25 % d'augmentation des effectifs entre 2015 et 2025.</t>
    </r>
  </si>
  <si>
    <t>GEORGES OTHILY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</si>
</sst>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7" formatCode="\+#,##0.0%;\-#,##0.0%"/>
  </numFmts>
  <fonts count="85" x14ac:knownFonts="1">
    <font>
      <sz val="10"/>
      <color indexed="8"/>
      <name val="Arial"/>
      <family val="2"/>
      <charset val="1"/>
    </font>
    <font>
      <sz val="11"/>
      <color theme="1"/>
      <name val="Calibri"/>
      <family val="2"/>
      <scheme val="minor"/>
    </font>
    <font>
      <sz val="11"/>
      <color theme="1"/>
      <name val="Calibri"/>
      <family val="2"/>
      <scheme val="minor"/>
    </font>
    <font>
      <u/>
      <sz val="10"/>
      <color indexed="30"/>
      <name val="Arial"/>
      <family val="2"/>
      <charset val="1"/>
    </font>
    <font>
      <sz val="9"/>
      <color indexed="63"/>
      <name val="Arial"/>
      <family val="2"/>
      <charset val="1"/>
    </font>
    <font>
      <b/>
      <sz val="9"/>
      <color indexed="63"/>
      <name val="Arial"/>
      <family val="2"/>
      <charset val="1"/>
    </font>
    <font>
      <b/>
      <sz val="10"/>
      <color indexed="8"/>
      <name val="Arial"/>
      <family val="2"/>
      <charset val="1"/>
    </font>
    <font>
      <sz val="9"/>
      <color indexed="8"/>
      <name val="Arial"/>
      <family val="2"/>
      <charset val="1"/>
    </font>
    <font>
      <sz val="8"/>
      <color indexed="8"/>
      <name val="Arial"/>
      <family val="2"/>
      <charset val="1"/>
    </font>
    <font>
      <sz val="10"/>
      <color indexed="8"/>
      <name val="Arial"/>
      <family val="2"/>
      <charset val="1"/>
    </font>
    <font>
      <b/>
      <sz val="11"/>
      <color indexed="63"/>
      <name val="Arial"/>
      <family val="2"/>
      <charset val="1"/>
    </font>
    <font>
      <sz val="11"/>
      <color indexed="63"/>
      <name val="Arial"/>
      <family val="2"/>
      <charset val="1"/>
    </font>
    <font>
      <sz val="10"/>
      <color indexed="8"/>
      <name val="Calibri"/>
      <family val="2"/>
    </font>
    <font>
      <u/>
      <sz val="10"/>
      <color indexed="8"/>
      <name val="Calibri"/>
      <family val="2"/>
    </font>
    <font>
      <b/>
      <sz val="12"/>
      <color indexed="63"/>
      <name val="Calibri"/>
      <family val="2"/>
    </font>
    <font>
      <sz val="11"/>
      <color theme="1"/>
      <name val="Calibri"/>
      <family val="2"/>
      <scheme val="minor"/>
    </font>
    <font>
      <b/>
      <sz val="11"/>
      <color theme="1"/>
      <name val="Calibri"/>
      <family val="2"/>
      <scheme val="minor"/>
    </font>
    <font>
      <i/>
      <sz val="8"/>
      <color rgb="FF333333"/>
      <name val="Arial"/>
      <family val="2"/>
    </font>
    <font>
      <sz val="10"/>
      <color indexed="8"/>
      <name val="Calibri"/>
      <family val="2"/>
      <scheme val="minor"/>
    </font>
    <font>
      <b/>
      <sz val="14"/>
      <color indexed="8"/>
      <name val="Calibri"/>
      <family val="2"/>
      <scheme val="minor"/>
    </font>
    <font>
      <b/>
      <sz val="11"/>
      <color indexed="8"/>
      <name val="Calibri"/>
      <family val="2"/>
      <scheme val="minor"/>
    </font>
    <font>
      <sz val="11"/>
      <color indexed="8"/>
      <name val="Calibri"/>
      <family val="2"/>
      <scheme val="minor"/>
    </font>
    <font>
      <b/>
      <sz val="20"/>
      <color indexed="25"/>
      <name val="Calibri"/>
      <family val="2"/>
      <scheme val="minor"/>
    </font>
    <font>
      <b/>
      <sz val="20"/>
      <color indexed="19"/>
      <name val="Calibri"/>
      <family val="2"/>
      <scheme val="minor"/>
    </font>
    <font>
      <b/>
      <sz val="9"/>
      <color indexed="8"/>
      <name val="Calibri"/>
      <family val="2"/>
      <scheme val="minor"/>
    </font>
    <font>
      <sz val="12"/>
      <color indexed="8"/>
      <name val="Calibri"/>
      <family val="2"/>
      <scheme val="minor"/>
    </font>
    <font>
      <sz val="12"/>
      <color indexed="62"/>
      <name val="Calibri"/>
      <family val="2"/>
      <scheme val="minor"/>
    </font>
    <font>
      <b/>
      <sz val="16"/>
      <name val="Calibri"/>
      <family val="2"/>
      <scheme val="minor"/>
    </font>
    <font>
      <i/>
      <u/>
      <sz val="12"/>
      <color indexed="62"/>
      <name val="Calibri"/>
      <family val="2"/>
      <scheme val="minor"/>
    </font>
    <font>
      <b/>
      <sz val="14"/>
      <name val="Calibri"/>
      <family val="2"/>
      <scheme val="minor"/>
    </font>
    <font>
      <sz val="10"/>
      <color theme="1"/>
      <name val="Calibri"/>
      <family val="2"/>
      <scheme val="minor"/>
    </font>
    <font>
      <b/>
      <sz val="12"/>
      <color theme="1"/>
      <name val="Calibri"/>
      <family val="2"/>
      <scheme val="minor"/>
    </font>
    <font>
      <b/>
      <sz val="11"/>
      <color indexed="63"/>
      <name val="Calibri"/>
      <family val="2"/>
      <scheme val="minor"/>
    </font>
    <font>
      <sz val="11"/>
      <color indexed="63"/>
      <name val="Calibri"/>
      <family val="2"/>
      <scheme val="minor"/>
    </font>
    <font>
      <sz val="9"/>
      <color indexed="63"/>
      <name val="Calibri"/>
      <family val="2"/>
      <scheme val="minor"/>
    </font>
    <font>
      <b/>
      <sz val="10"/>
      <color indexed="63"/>
      <name val="Calibri"/>
      <family val="2"/>
      <scheme val="minor"/>
    </font>
    <font>
      <b/>
      <sz val="10"/>
      <color indexed="8"/>
      <name val="Calibri"/>
      <family val="2"/>
      <scheme val="minor"/>
    </font>
    <font>
      <b/>
      <sz val="9"/>
      <color indexed="63"/>
      <name val="Calibri"/>
      <family val="2"/>
      <scheme val="minor"/>
    </font>
    <font>
      <b/>
      <sz val="12"/>
      <name val="Calibri"/>
      <family val="2"/>
      <scheme val="minor"/>
    </font>
    <font>
      <b/>
      <sz val="12"/>
      <color indexed="63"/>
      <name val="Calibri"/>
      <family val="2"/>
      <scheme val="minor"/>
    </font>
    <font>
      <sz val="10"/>
      <color indexed="63"/>
      <name val="Calibri"/>
      <family val="2"/>
      <scheme val="minor"/>
    </font>
    <font>
      <sz val="9"/>
      <color indexed="8"/>
      <name val="Calibri"/>
      <family val="2"/>
      <scheme val="minor"/>
    </font>
    <font>
      <i/>
      <sz val="11"/>
      <color rgb="FF333333"/>
      <name val="Calibri"/>
      <family val="2"/>
      <scheme val="minor"/>
    </font>
    <font>
      <b/>
      <sz val="13"/>
      <color indexed="63"/>
      <name val="Calibri"/>
      <family val="2"/>
      <scheme val="minor"/>
    </font>
    <font>
      <b/>
      <sz val="11"/>
      <color indexed="59"/>
      <name val="Calibri"/>
      <family val="2"/>
      <scheme val="minor"/>
    </font>
    <font>
      <sz val="10"/>
      <color indexed="59"/>
      <name val="Calibri"/>
      <family val="2"/>
      <scheme val="minor"/>
    </font>
    <font>
      <sz val="11"/>
      <color indexed="59"/>
      <name val="Calibri"/>
      <family val="2"/>
      <scheme val="minor"/>
    </font>
    <font>
      <u/>
      <sz val="12"/>
      <color indexed="30"/>
      <name val="Calibri"/>
      <family val="2"/>
      <scheme val="minor"/>
    </font>
    <font>
      <u/>
      <sz val="12"/>
      <color rgb="FF0070C0"/>
      <name val="Calibri"/>
      <family val="2"/>
      <scheme val="minor"/>
    </font>
    <font>
      <b/>
      <i/>
      <sz val="8"/>
      <color theme="1"/>
      <name val="Calibri"/>
      <family val="2"/>
      <scheme val="minor"/>
    </font>
    <font>
      <b/>
      <sz val="13"/>
      <name val="Calibri"/>
      <family val="2"/>
      <scheme val="minor"/>
    </font>
    <font>
      <sz val="13"/>
      <color indexed="62"/>
      <name val="Calibri"/>
      <family val="2"/>
      <scheme val="minor"/>
    </font>
    <font>
      <sz val="13"/>
      <color indexed="8"/>
      <name val="Calibri"/>
      <family val="2"/>
      <scheme val="minor"/>
    </font>
    <font>
      <sz val="13"/>
      <name val="Calibri"/>
      <family val="2"/>
      <scheme val="minor"/>
    </font>
    <font>
      <b/>
      <sz val="13"/>
      <color indexed="62"/>
      <name val="Calibri"/>
      <family val="2"/>
      <scheme val="minor"/>
    </font>
    <font>
      <sz val="12"/>
      <name val="Calibri"/>
      <family val="2"/>
      <scheme val="minor"/>
    </font>
    <font>
      <b/>
      <sz val="12"/>
      <color indexed="62"/>
      <name val="Calibri"/>
      <family val="2"/>
      <scheme val="minor"/>
    </font>
    <font>
      <b/>
      <i/>
      <sz val="11"/>
      <color theme="1"/>
      <name val="Calibri"/>
      <family val="2"/>
      <scheme val="minor"/>
    </font>
    <font>
      <i/>
      <sz val="11"/>
      <color theme="1"/>
      <name val="Calibri"/>
      <family val="2"/>
      <scheme val="minor"/>
    </font>
    <font>
      <b/>
      <i/>
      <sz val="12"/>
      <color rgb="FF333333"/>
      <name val="Calibri"/>
      <family val="2"/>
      <scheme val="minor"/>
    </font>
    <font>
      <sz val="12"/>
      <color indexed="63"/>
      <name val="Calibri"/>
      <family val="2"/>
      <scheme val="minor"/>
    </font>
    <font>
      <i/>
      <sz val="12"/>
      <color rgb="FF333333"/>
      <name val="Calibri"/>
      <family val="2"/>
      <scheme val="minor"/>
    </font>
    <font>
      <b/>
      <sz val="14"/>
      <color indexed="63"/>
      <name val="Calibri"/>
      <family val="2"/>
      <scheme val="minor"/>
    </font>
    <font>
      <i/>
      <sz val="10"/>
      <color rgb="FF333333"/>
      <name val="Calibri"/>
      <family val="2"/>
      <scheme val="minor"/>
    </font>
    <font>
      <b/>
      <i/>
      <sz val="10"/>
      <color rgb="FF333333"/>
      <name val="Calibri"/>
      <family val="2"/>
      <scheme val="minor"/>
    </font>
    <font>
      <b/>
      <sz val="10"/>
      <color theme="1"/>
      <name val="Calibri"/>
      <family val="2"/>
      <scheme val="minor"/>
    </font>
    <font>
      <b/>
      <i/>
      <sz val="10"/>
      <color theme="1"/>
      <name val="Calibri"/>
      <family val="2"/>
      <scheme val="minor"/>
    </font>
    <font>
      <b/>
      <i/>
      <sz val="10"/>
      <color indexed="8"/>
      <name val="Calibri"/>
      <family val="2"/>
      <scheme val="minor"/>
    </font>
    <font>
      <sz val="11"/>
      <name val="Calibri"/>
      <family val="2"/>
      <scheme val="minor"/>
    </font>
    <font>
      <b/>
      <sz val="9"/>
      <color theme="0"/>
      <name val="Calibri"/>
      <family val="2"/>
      <scheme val="minor"/>
    </font>
    <font>
      <b/>
      <sz val="10"/>
      <color theme="0"/>
      <name val="Calibri"/>
      <family val="2"/>
      <scheme val="minor"/>
    </font>
    <font>
      <sz val="10"/>
      <color theme="0"/>
      <name val="Calibri"/>
      <family val="2"/>
      <scheme val="minor"/>
    </font>
    <font>
      <b/>
      <sz val="14"/>
      <color theme="0"/>
      <name val="Calibri"/>
      <family val="2"/>
      <scheme val="minor"/>
    </font>
    <font>
      <b/>
      <i/>
      <sz val="12"/>
      <color indexed="63"/>
      <name val="Calibri"/>
      <family val="2"/>
      <scheme val="minor"/>
    </font>
    <font>
      <i/>
      <sz val="12"/>
      <color indexed="63"/>
      <name val="Calibri"/>
      <family val="2"/>
      <scheme val="minor"/>
    </font>
    <font>
      <sz val="10"/>
      <color rgb="FFFF0000"/>
      <name val="Arial"/>
      <family val="2"/>
      <charset val="1"/>
    </font>
    <font>
      <b/>
      <sz val="10"/>
      <color rgb="FFA1A1A1"/>
      <name val="Calibri"/>
      <family val="2"/>
      <scheme val="minor"/>
    </font>
    <font>
      <sz val="10"/>
      <color rgb="FFA1A1A1"/>
      <name val="Calibri"/>
      <family val="2"/>
      <scheme val="minor"/>
    </font>
    <font>
      <sz val="9"/>
      <color indexed="81"/>
      <name val="Tahoma"/>
      <family val="2"/>
    </font>
    <font>
      <b/>
      <sz val="9"/>
      <color indexed="81"/>
      <name val="Tahoma"/>
      <family val="2"/>
    </font>
    <font>
      <b/>
      <sz val="12"/>
      <color theme="0" tint="-4.9989318521683403E-2"/>
      <name val="Calibri"/>
      <family val="2"/>
      <scheme val="minor"/>
    </font>
    <font>
      <b/>
      <sz val="14"/>
      <color theme="0" tint="-4.9989318521683403E-2"/>
      <name val="Calibri"/>
      <family val="2"/>
      <scheme val="minor"/>
    </font>
    <font>
      <sz val="8"/>
      <name val="Arial"/>
      <family val="2"/>
      <charset val="1"/>
    </font>
    <font>
      <sz val="10"/>
      <color rgb="FFA1A1A1"/>
      <name val="Arial"/>
      <family val="2"/>
      <charset val="1"/>
    </font>
    <font>
      <b/>
      <u/>
      <sz val="14"/>
      <color rgb="FF000000"/>
      <name val="Calibri"/>
      <family val="2"/>
      <scheme val="minor"/>
    </font>
  </fonts>
  <fills count="19">
    <fill>
      <patternFill patternType="none"/>
    </fill>
    <fill>
      <patternFill patternType="gray125"/>
    </fill>
    <fill>
      <patternFill patternType="solid">
        <fgColor indexed="9"/>
        <bgColor indexed="26"/>
      </patternFill>
    </fill>
    <fill>
      <patternFill patternType="solid">
        <fgColor indexed="27"/>
        <bgColor indexed="26"/>
      </patternFill>
    </fill>
    <fill>
      <patternFill patternType="solid">
        <fgColor indexed="22"/>
        <bgColor indexed="31"/>
      </patternFill>
    </fill>
    <fill>
      <patternFill patternType="solid">
        <fgColor indexed="26"/>
        <bgColor indexed="9"/>
      </patternFill>
    </fill>
    <fill>
      <patternFill patternType="solid">
        <fgColor rgb="FFFFFFFF"/>
        <bgColor rgb="FFFFFFFF"/>
      </patternFill>
    </fill>
    <fill>
      <patternFill patternType="solid">
        <fgColor theme="0" tint="-0.14999847407452621"/>
        <bgColor indexed="64"/>
      </patternFill>
    </fill>
    <fill>
      <patternFill patternType="solid">
        <fgColor rgb="FFC0C0C0"/>
        <bgColor rgb="FFFFFFFF"/>
      </patternFill>
    </fill>
    <fill>
      <patternFill patternType="solid">
        <fgColor theme="0" tint="-0.14999847407452621"/>
        <bgColor indexed="26"/>
      </patternFill>
    </fill>
    <fill>
      <patternFill patternType="solid">
        <fgColor theme="0" tint="-0.14999847407452621"/>
        <bgColor rgb="FFFFFFFF"/>
      </patternFill>
    </fill>
    <fill>
      <patternFill patternType="solid">
        <fgColor theme="0" tint="-0.34998626667073579"/>
        <bgColor indexed="26"/>
      </patternFill>
    </fill>
    <fill>
      <patternFill patternType="solid">
        <fgColor theme="0" tint="-0.34998626667073579"/>
        <bgColor rgb="FFFFFFFF"/>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26"/>
      </patternFill>
    </fill>
    <fill>
      <patternFill patternType="solid">
        <fgColor theme="1" tint="0.249977111117893"/>
        <bgColor indexed="26"/>
      </patternFill>
    </fill>
    <fill>
      <patternFill patternType="solid">
        <fgColor theme="0"/>
        <bgColor indexed="26"/>
      </patternFill>
    </fill>
    <fill>
      <patternFill patternType="solid">
        <fgColor theme="1" tint="0.34998626667073579"/>
        <bgColor indexed="26"/>
      </patternFill>
    </fill>
  </fills>
  <borders count="9">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diagonal/>
    </border>
    <border>
      <left/>
      <right/>
      <top/>
      <bottom style="thin">
        <color indexed="64"/>
      </bottom>
      <diagonal/>
    </border>
    <border>
      <left style="thin">
        <color rgb="FFC0C0C0"/>
      </left>
      <right style="thin">
        <color rgb="FFC0C0C0"/>
      </right>
      <top style="thin">
        <color rgb="FFC0C0C0"/>
      </top>
      <bottom style="thin">
        <color rgb="FFC0C0C0"/>
      </bottom>
      <diagonal/>
    </border>
  </borders>
  <cellStyleXfs count="3">
    <xf numFmtId="0" fontId="0" fillId="0" borderId="0"/>
    <xf numFmtId="0" fontId="3" fillId="0" borderId="0" applyBorder="0" applyProtection="0"/>
    <xf numFmtId="9" fontId="9" fillId="0" borderId="0" applyBorder="0" applyProtection="0"/>
  </cellStyleXfs>
  <cellXfs count="291">
    <xf numFmtId="0" fontId="0" fillId="0" borderId="0" xfId="0"/>
    <xf numFmtId="0" fontId="6" fillId="0" borderId="0" xfId="0" applyFont="1" applyAlignment="1">
      <alignment vertical="center"/>
    </xf>
    <xf numFmtId="0" fontId="4" fillId="2" borderId="0" xfId="0" applyFont="1" applyFill="1" applyBorder="1" applyAlignment="1">
      <alignment horizontal="left" vertical="center"/>
    </xf>
    <xf numFmtId="0" fontId="0" fillId="0" borderId="0" xfId="0" applyAlignment="1"/>
    <xf numFmtId="3" fontId="5" fillId="2" borderId="0" xfId="0" applyNumberFormat="1" applyFont="1" applyFill="1" applyBorder="1" applyAlignment="1">
      <alignment horizontal="right" vertical="center" indent="1"/>
    </xf>
    <xf numFmtId="3" fontId="4" fillId="2" borderId="0" xfId="0" applyNumberFormat="1" applyFont="1" applyFill="1" applyBorder="1" applyAlignment="1">
      <alignment horizontal="right" vertical="center" indent="1"/>
    </xf>
    <xf numFmtId="0" fontId="4" fillId="2" borderId="0" xfId="0" applyFont="1" applyFill="1" applyBorder="1" applyAlignment="1">
      <alignment horizontal="left" vertical="center" indent="1"/>
    </xf>
    <xf numFmtId="0" fontId="4" fillId="2" borderId="0" xfId="0" applyFont="1" applyFill="1" applyAlignment="1">
      <alignment horizontal="left" vertical="center" indent="1"/>
    </xf>
    <xf numFmtId="0" fontId="7" fillId="0" borderId="0" xfId="0" applyFont="1" applyBorder="1" applyAlignment="1">
      <alignment horizontal="left" vertical="center" indent="1"/>
    </xf>
    <xf numFmtId="0" fontId="5" fillId="2" borderId="0" xfId="0" applyFont="1" applyFill="1" applyAlignment="1">
      <alignment horizontal="left" vertical="center" indent="1"/>
    </xf>
    <xf numFmtId="0" fontId="0" fillId="0" borderId="0" xfId="0" applyAlignment="1">
      <alignment horizontal="right" vertical="center" indent="1"/>
    </xf>
    <xf numFmtId="3" fontId="0" fillId="0" borderId="0" xfId="0" applyNumberFormat="1" applyAlignment="1">
      <alignment horizontal="right" vertical="center" indent="1"/>
    </xf>
    <xf numFmtId="3" fontId="0" fillId="0" borderId="0" xfId="0" applyNumberFormat="1" applyAlignment="1"/>
    <xf numFmtId="3" fontId="0" fillId="0" borderId="0" xfId="0" applyNumberFormat="1" applyFont="1" applyAlignment="1">
      <alignment horizontal="right" vertical="center" indent="1"/>
    </xf>
    <xf numFmtId="10" fontId="9" fillId="0" borderId="0" xfId="2" applyNumberFormat="1"/>
    <xf numFmtId="0" fontId="17" fillId="6" borderId="0" xfId="0" applyFont="1" applyFill="1" applyAlignment="1">
      <alignment horizontal="right" vertical="center" indent="1"/>
    </xf>
    <xf numFmtId="0" fontId="11" fillId="2" borderId="0" xfId="0" applyFont="1" applyFill="1" applyBorder="1" applyAlignment="1">
      <alignment horizontal="left" vertical="center"/>
    </xf>
    <xf numFmtId="3" fontId="10" fillId="2" borderId="0" xfId="0" applyNumberFormat="1" applyFont="1" applyFill="1" applyBorder="1" applyAlignment="1">
      <alignment horizontal="right" vertical="center" indent="1"/>
    </xf>
    <xf numFmtId="3" fontId="11" fillId="2" borderId="0" xfId="0" applyNumberFormat="1" applyFont="1" applyFill="1" applyBorder="1" applyAlignment="1">
      <alignment horizontal="right" vertical="center" indent="1"/>
    </xf>
    <xf numFmtId="0" fontId="18" fillId="0" borderId="0" xfId="0" applyFont="1"/>
    <xf numFmtId="0" fontId="19" fillId="0" borderId="0" xfId="0" applyFont="1" applyAlignment="1">
      <alignment horizontal="justify"/>
    </xf>
    <xf numFmtId="0" fontId="20" fillId="0" borderId="0" xfId="0" applyFont="1" applyAlignment="1">
      <alignment horizontal="justify"/>
    </xf>
    <xf numFmtId="0" fontId="21" fillId="0" borderId="0" xfId="0" applyFont="1" applyAlignment="1">
      <alignment horizontal="justify"/>
    </xf>
    <xf numFmtId="0" fontId="22" fillId="0" borderId="0" xfId="0" applyFont="1" applyAlignment="1"/>
    <xf numFmtId="0" fontId="23" fillId="0" borderId="0" xfId="0" applyFont="1" applyAlignment="1"/>
    <xf numFmtId="0" fontId="22" fillId="0" borderId="0" xfId="0" applyFont="1" applyAlignment="1">
      <alignment horizontal="justify"/>
    </xf>
    <xf numFmtId="0" fontId="23" fillId="0" borderId="0" xfId="0" applyFont="1" applyAlignment="1">
      <alignment horizontal="justify"/>
    </xf>
    <xf numFmtId="0" fontId="24" fillId="0" borderId="0" xfId="0" applyFont="1"/>
    <xf numFmtId="0" fontId="26" fillId="0" borderId="1" xfId="0" applyFont="1" applyBorder="1"/>
    <xf numFmtId="0" fontId="27" fillId="0" borderId="0" xfId="0" applyFont="1" applyAlignment="1">
      <alignment horizontal="left"/>
    </xf>
    <xf numFmtId="0" fontId="28" fillId="2" borderId="0" xfId="1" applyFont="1" applyFill="1" applyBorder="1" applyAlignment="1" applyProtection="1">
      <alignment horizontal="left" vertical="center"/>
    </xf>
    <xf numFmtId="0" fontId="26" fillId="0" borderId="0" xfId="0" applyFont="1" applyBorder="1"/>
    <xf numFmtId="0" fontId="26" fillId="0" borderId="2" xfId="0" applyFont="1" applyBorder="1"/>
    <xf numFmtId="0" fontId="21" fillId="0" borderId="0" xfId="0" applyFont="1"/>
    <xf numFmtId="0" fontId="29" fillId="0" borderId="0" xfId="0" applyFont="1" applyFill="1" applyBorder="1" applyAlignment="1">
      <alignment horizontal="left"/>
    </xf>
    <xf numFmtId="0" fontId="30" fillId="0" borderId="0" xfId="0" applyFont="1" applyFill="1" applyBorder="1"/>
    <xf numFmtId="3" fontId="31" fillId="7" borderId="0" xfId="0" applyNumberFormat="1" applyFont="1" applyFill="1" applyBorder="1" applyAlignment="1">
      <alignment horizontal="left" vertical="center" indent="1"/>
    </xf>
    <xf numFmtId="3" fontId="16" fillId="7" borderId="0" xfId="0" applyNumberFormat="1" applyFont="1" applyFill="1" applyBorder="1" applyAlignment="1">
      <alignment horizontal="right" vertical="center" indent="1"/>
    </xf>
    <xf numFmtId="3" fontId="15" fillId="0" borderId="0" xfId="0" applyNumberFormat="1" applyFont="1" applyFill="1" applyBorder="1" applyAlignment="1">
      <alignment horizontal="left" vertical="center" indent="1"/>
    </xf>
    <xf numFmtId="3" fontId="15" fillId="0" borderId="0" xfId="0" applyNumberFormat="1" applyFont="1" applyFill="1" applyBorder="1" applyAlignment="1">
      <alignment horizontal="right" vertical="center" indent="1"/>
    </xf>
    <xf numFmtId="3" fontId="16" fillId="0" borderId="0" xfId="0" applyNumberFormat="1" applyFont="1" applyFill="1" applyBorder="1" applyAlignment="1">
      <alignment horizontal="right" vertical="center" indent="1"/>
    </xf>
    <xf numFmtId="0" fontId="15" fillId="0" borderId="0" xfId="0" applyFont="1" applyFill="1" applyBorder="1" applyAlignment="1">
      <alignment horizontal="left" vertical="center" indent="1"/>
    </xf>
    <xf numFmtId="3" fontId="15" fillId="0" borderId="0" xfId="0" applyNumberFormat="1" applyFont="1" applyFill="1" applyBorder="1" applyAlignment="1">
      <alignment horizontal="center" vertical="center"/>
    </xf>
    <xf numFmtId="3" fontId="16" fillId="0" borderId="0" xfId="0" applyNumberFormat="1" applyFont="1" applyFill="1" applyBorder="1" applyAlignment="1">
      <alignment horizontal="center" vertical="center"/>
    </xf>
    <xf numFmtId="0" fontId="16" fillId="0" borderId="0" xfId="0" applyFont="1" applyFill="1" applyBorder="1"/>
    <xf numFmtId="0" fontId="15" fillId="0" borderId="0" xfId="0" applyFont="1" applyFill="1" applyBorder="1"/>
    <xf numFmtId="0" fontId="0" fillId="0" borderId="0" xfId="0" applyFill="1" applyAlignment="1">
      <alignment horizontal="right" vertical="center" indent="1"/>
    </xf>
    <xf numFmtId="0" fontId="0" fillId="0" borderId="0" xfId="0" applyFill="1"/>
    <xf numFmtId="0" fontId="8" fillId="0" borderId="0" xfId="0" applyFont="1" applyBorder="1" applyAlignment="1">
      <alignment vertical="center" wrapText="1"/>
    </xf>
    <xf numFmtId="0" fontId="8" fillId="0" borderId="0" xfId="0" applyFont="1" applyBorder="1" applyAlignment="1">
      <alignment vertical="center"/>
    </xf>
    <xf numFmtId="49" fontId="32" fillId="2" borderId="0" xfId="0" applyNumberFormat="1" applyFont="1" applyFill="1" applyBorder="1" applyAlignment="1">
      <alignment horizontal="left" vertical="center" indent="1"/>
    </xf>
    <xf numFmtId="0" fontId="33" fillId="2" borderId="0" xfId="0" applyFont="1" applyFill="1" applyBorder="1" applyAlignment="1">
      <alignment horizontal="left" vertical="center"/>
    </xf>
    <xf numFmtId="3" fontId="32" fillId="2" borderId="0" xfId="0" applyNumberFormat="1" applyFont="1" applyFill="1" applyBorder="1" applyAlignment="1">
      <alignment horizontal="right" vertical="center" indent="1"/>
    </xf>
    <xf numFmtId="3" fontId="34" fillId="2" borderId="0" xfId="0" applyNumberFormat="1" applyFont="1" applyFill="1" applyBorder="1" applyAlignment="1">
      <alignment horizontal="right" vertical="center" indent="1"/>
    </xf>
    <xf numFmtId="49" fontId="35" fillId="3" borderId="0" xfId="0" applyNumberFormat="1" applyFont="1" applyFill="1" applyBorder="1" applyAlignment="1">
      <alignment horizontal="right" vertical="center"/>
    </xf>
    <xf numFmtId="3" fontId="36" fillId="3" borderId="0" xfId="0" applyNumberFormat="1" applyFont="1" applyFill="1" applyBorder="1" applyAlignment="1">
      <alignment horizontal="right" vertical="center" indent="1"/>
    </xf>
    <xf numFmtId="0" fontId="18" fillId="0" borderId="0" xfId="0" applyFont="1" applyBorder="1" applyAlignment="1">
      <alignment vertical="center"/>
    </xf>
    <xf numFmtId="0" fontId="18" fillId="0" borderId="0" xfId="0" applyFont="1" applyFill="1" applyBorder="1" applyAlignment="1">
      <alignment vertical="center"/>
    </xf>
    <xf numFmtId="0" fontId="37" fillId="0" borderId="0" xfId="0" applyFont="1" applyFill="1" applyBorder="1" applyAlignment="1">
      <alignment horizontal="left" vertical="center"/>
    </xf>
    <xf numFmtId="49" fontId="37" fillId="0" borderId="0" xfId="0" applyNumberFormat="1" applyFont="1" applyFill="1" applyBorder="1" applyAlignment="1">
      <alignment horizontal="right" vertical="center" indent="1"/>
    </xf>
    <xf numFmtId="49" fontId="37" fillId="0" borderId="0" xfId="0" applyNumberFormat="1" applyFont="1" applyFill="1" applyBorder="1" applyAlignment="1">
      <alignment horizontal="left" vertical="center"/>
    </xf>
    <xf numFmtId="3" fontId="34" fillId="0" borderId="0" xfId="0" applyNumberFormat="1" applyFont="1" applyFill="1" applyBorder="1" applyAlignment="1">
      <alignment horizontal="right" vertical="center" indent="1"/>
    </xf>
    <xf numFmtId="0" fontId="38" fillId="0" borderId="0" xfId="0" applyFont="1" applyFill="1" applyBorder="1" applyAlignment="1">
      <alignment horizontal="left"/>
    </xf>
    <xf numFmtId="49" fontId="39" fillId="2" borderId="0" xfId="0" applyNumberFormat="1" applyFont="1" applyFill="1" applyBorder="1" applyAlignment="1">
      <alignment horizontal="left" vertical="center" indent="1"/>
    </xf>
    <xf numFmtId="0" fontId="35" fillId="2" borderId="0" xfId="0" applyFont="1" applyFill="1" applyBorder="1" applyAlignment="1">
      <alignment horizontal="left" vertical="center"/>
    </xf>
    <xf numFmtId="0" fontId="36" fillId="3" borderId="0" xfId="0" applyFont="1" applyFill="1" applyAlignment="1">
      <alignment horizontal="right" vertical="center" wrapText="1" indent="1"/>
    </xf>
    <xf numFmtId="49" fontId="35" fillId="4" borderId="0" xfId="0" applyNumberFormat="1" applyFont="1" applyFill="1" applyBorder="1" applyAlignment="1">
      <alignment horizontal="left" vertical="center" indent="1"/>
    </xf>
    <xf numFmtId="3" fontId="40" fillId="5" borderId="0" xfId="0" applyNumberFormat="1" applyFont="1" applyFill="1" applyBorder="1" applyAlignment="1">
      <alignment horizontal="right" vertical="center" indent="1"/>
    </xf>
    <xf numFmtId="3" fontId="40" fillId="2" borderId="0" xfId="0" applyNumberFormat="1" applyFont="1" applyFill="1" applyBorder="1" applyAlignment="1">
      <alignment horizontal="right" vertical="center" indent="1"/>
    </xf>
    <xf numFmtId="3" fontId="33" fillId="2" borderId="0" xfId="0" applyNumberFormat="1" applyFont="1" applyFill="1" applyBorder="1" applyAlignment="1">
      <alignment horizontal="right" vertical="center" indent="1"/>
    </xf>
    <xf numFmtId="0" fontId="37" fillId="2" borderId="0" xfId="0" applyFont="1" applyFill="1" applyBorder="1" applyAlignment="1">
      <alignment horizontal="left" vertical="center" indent="1"/>
    </xf>
    <xf numFmtId="3" fontId="37" fillId="2" borderId="0" xfId="0" applyNumberFormat="1" applyFont="1" applyFill="1" applyBorder="1" applyAlignment="1">
      <alignment horizontal="right" vertical="center" indent="1"/>
    </xf>
    <xf numFmtId="0" fontId="41" fillId="0" borderId="0" xfId="0" applyFont="1" applyBorder="1" applyAlignment="1"/>
    <xf numFmtId="0" fontId="24" fillId="0" borderId="0" xfId="0" applyFont="1" applyBorder="1" applyAlignment="1"/>
    <xf numFmtId="0" fontId="34" fillId="2" borderId="0" xfId="0" applyFont="1" applyFill="1" applyBorder="1" applyAlignment="1">
      <alignment horizontal="left" vertical="center" indent="1"/>
    </xf>
    <xf numFmtId="0" fontId="34" fillId="2" borderId="0" xfId="0" applyFont="1" applyFill="1" applyAlignment="1">
      <alignment horizontal="left" vertical="center" indent="1"/>
    </xf>
    <xf numFmtId="0" fontId="41" fillId="0" borderId="0" xfId="0" applyFont="1" applyBorder="1" applyAlignment="1">
      <alignment horizontal="left" vertical="center" indent="1"/>
    </xf>
    <xf numFmtId="0" fontId="41" fillId="0" borderId="0" xfId="0" applyFont="1" applyBorder="1" applyAlignment="1">
      <alignment vertical="center"/>
    </xf>
    <xf numFmtId="3" fontId="41" fillId="0" borderId="0" xfId="0" applyNumberFormat="1" applyFont="1" applyBorder="1" applyAlignment="1">
      <alignment horizontal="right" vertical="center" indent="1"/>
    </xf>
    <xf numFmtId="0" fontId="33" fillId="2" borderId="0" xfId="0" applyFont="1" applyFill="1" applyBorder="1" applyAlignment="1">
      <alignment horizontal="left" vertical="center" indent="1"/>
    </xf>
    <xf numFmtId="0" fontId="32" fillId="2" borderId="0" xfId="0" applyFont="1" applyFill="1" applyBorder="1" applyAlignment="1">
      <alignment horizontal="left" vertical="center" wrapText="1" indent="1"/>
    </xf>
    <xf numFmtId="0" fontId="33" fillId="2" borderId="0" xfId="0" applyFont="1" applyFill="1" applyBorder="1" applyAlignment="1">
      <alignment horizontal="right" vertical="center" indent="1"/>
    </xf>
    <xf numFmtId="0" fontId="18" fillId="0" borderId="0" xfId="0" applyFont="1" applyAlignment="1"/>
    <xf numFmtId="0" fontId="18" fillId="0" borderId="0" xfId="0" applyFont="1" applyAlignment="1">
      <alignment horizontal="right" vertical="center" indent="1"/>
    </xf>
    <xf numFmtId="165" fontId="42" fillId="6" borderId="0" xfId="0" applyNumberFormat="1" applyFont="1" applyFill="1" applyAlignment="1">
      <alignment horizontal="right" vertical="center" indent="1"/>
    </xf>
    <xf numFmtId="0" fontId="42" fillId="6" borderId="0" xfId="0" applyFont="1" applyFill="1" applyAlignment="1">
      <alignment horizontal="right" vertical="center" indent="1"/>
    </xf>
    <xf numFmtId="3" fontId="43" fillId="2" borderId="0" xfId="0" applyNumberFormat="1" applyFont="1" applyFill="1" applyAlignment="1">
      <alignment horizontal="right" vertical="center" indent="1"/>
    </xf>
    <xf numFmtId="49" fontId="43" fillId="2" borderId="0" xfId="0" applyNumberFormat="1" applyFont="1" applyFill="1" applyAlignment="1">
      <alignment horizontal="center" vertical="center"/>
    </xf>
    <xf numFmtId="0" fontId="18" fillId="0" borderId="0" xfId="0" applyNumberFormat="1" applyFont="1"/>
    <xf numFmtId="0" fontId="37" fillId="2" borderId="0" xfId="0" applyFont="1" applyFill="1" applyAlignment="1">
      <alignment horizontal="left" vertical="center" indent="1"/>
    </xf>
    <xf numFmtId="3" fontId="18" fillId="0" borderId="0" xfId="0" applyNumberFormat="1" applyFont="1" applyAlignment="1">
      <alignment horizontal="right" vertical="center" indent="1"/>
    </xf>
    <xf numFmtId="3" fontId="33" fillId="2" borderId="0" xfId="0" applyNumberFormat="1" applyFont="1" applyFill="1" applyAlignment="1">
      <alignment horizontal="right" vertical="center" indent="1"/>
    </xf>
    <xf numFmtId="3" fontId="32" fillId="2" borderId="0" xfId="0" applyNumberFormat="1" applyFont="1" applyFill="1" applyAlignment="1">
      <alignment horizontal="right" vertical="center" indent="1"/>
    </xf>
    <xf numFmtId="0" fontId="33" fillId="2" borderId="0" xfId="0" applyFont="1" applyFill="1" applyBorder="1" applyAlignment="1">
      <alignment horizontal="left" vertical="center" wrapText="1" indent="1"/>
    </xf>
    <xf numFmtId="49" fontId="32" fillId="2" borderId="0" xfId="0" applyNumberFormat="1" applyFont="1" applyFill="1" applyBorder="1" applyAlignment="1">
      <alignment horizontal="right" vertical="center" indent="1"/>
    </xf>
    <xf numFmtId="49" fontId="37" fillId="2" borderId="0" xfId="0" applyNumberFormat="1" applyFont="1" applyFill="1" applyBorder="1" applyAlignment="1">
      <alignment horizontal="right" vertical="center" indent="1"/>
    </xf>
    <xf numFmtId="3" fontId="35" fillId="2" borderId="0" xfId="0" applyNumberFormat="1" applyFont="1" applyFill="1" applyBorder="1" applyAlignment="1">
      <alignment horizontal="right" vertical="center" indent="1"/>
    </xf>
    <xf numFmtId="0" fontId="18" fillId="0" borderId="0" xfId="0" applyFont="1" applyBorder="1" applyAlignment="1"/>
    <xf numFmtId="3" fontId="18" fillId="0" borderId="0" xfId="0" applyNumberFormat="1" applyFont="1" applyBorder="1" applyAlignment="1">
      <alignment horizontal="right" vertical="center" indent="1"/>
    </xf>
    <xf numFmtId="0" fontId="21" fillId="0" borderId="0" xfId="0" applyFont="1" applyBorder="1"/>
    <xf numFmtId="0" fontId="18" fillId="0" borderId="0" xfId="0" applyFont="1" applyBorder="1"/>
    <xf numFmtId="49" fontId="44" fillId="2" borderId="0" xfId="0" applyNumberFormat="1" applyFont="1" applyFill="1" applyBorder="1" applyAlignment="1">
      <alignment vertical="center"/>
    </xf>
    <xf numFmtId="0" fontId="45" fillId="0" borderId="0" xfId="0" applyFont="1" applyBorder="1" applyAlignment="1">
      <alignment vertical="center" wrapText="1"/>
    </xf>
    <xf numFmtId="0" fontId="46" fillId="0" borderId="0" xfId="0" applyFont="1" applyBorder="1" applyAlignment="1">
      <alignment vertical="center"/>
    </xf>
    <xf numFmtId="0" fontId="46" fillId="0" borderId="0" xfId="0" applyFont="1" applyBorder="1" applyAlignment="1">
      <alignment horizontal="left" vertical="center"/>
    </xf>
    <xf numFmtId="0" fontId="44" fillId="0" borderId="0" xfId="0" applyFont="1" applyBorder="1" applyAlignment="1">
      <alignment horizontal="left" vertical="center"/>
    </xf>
    <xf numFmtId="0" fontId="47" fillId="0" borderId="0" xfId="1" applyFont="1"/>
    <xf numFmtId="0" fontId="18" fillId="0" borderId="0" xfId="0" applyFont="1" applyAlignment="1">
      <alignment vertical="center"/>
    </xf>
    <xf numFmtId="0" fontId="25" fillId="0" borderId="0" xfId="0" applyFont="1" applyAlignment="1"/>
    <xf numFmtId="0" fontId="26" fillId="0" borderId="0" xfId="0" applyFont="1" applyAlignment="1"/>
    <xf numFmtId="0" fontId="48" fillId="0" borderId="0" xfId="1" applyFont="1" applyAlignment="1"/>
    <xf numFmtId="0" fontId="47" fillId="0" borderId="0" xfId="1" applyFont="1" applyAlignment="1"/>
    <xf numFmtId="0" fontId="49" fillId="0" borderId="0" xfId="0" applyFont="1" applyFill="1" applyBorder="1"/>
    <xf numFmtId="0" fontId="15" fillId="0" borderId="0" xfId="0" applyFont="1" applyFill="1" applyBorder="1" applyAlignment="1">
      <alignment wrapText="1"/>
    </xf>
    <xf numFmtId="0" fontId="46" fillId="0" borderId="0" xfId="0" applyFont="1" applyBorder="1" applyAlignment="1">
      <alignment vertical="center" wrapText="1"/>
    </xf>
    <xf numFmtId="0" fontId="46" fillId="0" borderId="0" xfId="0" applyFont="1" applyBorder="1" applyAlignment="1">
      <alignment horizontal="left" vertical="center" wrapText="1"/>
    </xf>
    <xf numFmtId="0" fontId="16" fillId="0" borderId="0" xfId="0" applyFont="1"/>
    <xf numFmtId="0" fontId="0" fillId="0" borderId="0" xfId="0" applyFont="1"/>
    <xf numFmtId="0" fontId="50" fillId="0" borderId="0" xfId="0" applyFont="1" applyAlignment="1">
      <alignment horizontal="left"/>
    </xf>
    <xf numFmtId="0" fontId="51" fillId="0" borderId="0" xfId="0" applyFont="1" applyBorder="1"/>
    <xf numFmtId="0" fontId="51" fillId="0" borderId="2" xfId="0" applyFont="1" applyBorder="1"/>
    <xf numFmtId="0" fontId="52" fillId="0" borderId="0" xfId="0" applyFont="1"/>
    <xf numFmtId="0" fontId="53" fillId="0" borderId="0" xfId="0" applyFont="1"/>
    <xf numFmtId="0" fontId="54" fillId="0" borderId="0" xfId="0" applyFont="1"/>
    <xf numFmtId="0" fontId="51" fillId="0" borderId="1" xfId="0" applyFont="1" applyBorder="1"/>
    <xf numFmtId="0" fontId="55" fillId="0" borderId="0" xfId="0" applyFont="1" applyAlignment="1">
      <alignment vertical="center"/>
    </xf>
    <xf numFmtId="0" fontId="26" fillId="0" borderId="1" xfId="0" applyFont="1" applyBorder="1" applyAlignment="1">
      <alignment vertical="center"/>
    </xf>
    <xf numFmtId="0" fontId="25" fillId="0" borderId="0" xfId="0" applyFont="1" applyAlignment="1">
      <alignment vertical="center"/>
    </xf>
    <xf numFmtId="164" fontId="56" fillId="2" borderId="4" xfId="0" applyNumberFormat="1" applyFont="1" applyFill="1" applyBorder="1" applyAlignment="1">
      <alignment horizontal="right" vertical="center"/>
    </xf>
    <xf numFmtId="0" fontId="26" fillId="0" borderId="5" xfId="0" applyFont="1" applyBorder="1" applyAlignment="1">
      <alignment horizontal="right" vertical="center"/>
    </xf>
    <xf numFmtId="3" fontId="18" fillId="0" borderId="0" xfId="0" applyNumberFormat="1" applyFont="1"/>
    <xf numFmtId="3" fontId="32" fillId="2" borderId="0" xfId="0" applyNumberFormat="1" applyFont="1" applyFill="1" applyBorder="1" applyAlignment="1">
      <alignment horizontal="right" vertical="center" wrapText="1"/>
    </xf>
    <xf numFmtId="3" fontId="37" fillId="2" borderId="0" xfId="0" applyNumberFormat="1" applyFont="1" applyFill="1" applyBorder="1" applyAlignment="1">
      <alignment horizontal="right" vertical="center" wrapText="1"/>
    </xf>
    <xf numFmtId="49" fontId="32" fillId="2" borderId="0" xfId="0" applyNumberFormat="1" applyFont="1" applyFill="1" applyBorder="1" applyAlignment="1">
      <alignment vertical="center" wrapText="1"/>
    </xf>
    <xf numFmtId="0" fontId="37" fillId="2" borderId="0" xfId="0" applyFont="1" applyFill="1" applyBorder="1" applyAlignment="1">
      <alignment vertical="center" wrapText="1"/>
    </xf>
    <xf numFmtId="0" fontId="12" fillId="0" borderId="0" xfId="0" applyFont="1" applyBorder="1" applyAlignment="1">
      <alignment horizontal="left" vertical="center" indent="2"/>
    </xf>
    <xf numFmtId="165" fontId="58" fillId="10" borderId="0" xfId="0" applyNumberFormat="1" applyFont="1" applyFill="1" applyAlignment="1">
      <alignment horizontal="right" vertical="center" indent="1"/>
    </xf>
    <xf numFmtId="1" fontId="18" fillId="0" borderId="0" xfId="0" applyNumberFormat="1" applyFont="1" applyAlignment="1"/>
    <xf numFmtId="165" fontId="57" fillId="12" borderId="0" xfId="0" applyNumberFormat="1" applyFont="1" applyFill="1" applyAlignment="1">
      <alignment horizontal="right" vertical="center" indent="1"/>
    </xf>
    <xf numFmtId="3" fontId="33" fillId="0" borderId="0" xfId="0" applyNumberFormat="1" applyFont="1" applyFill="1" applyAlignment="1">
      <alignment horizontal="right" vertical="center" indent="1"/>
    </xf>
    <xf numFmtId="0" fontId="20" fillId="14" borderId="0" xfId="0" applyFont="1" applyFill="1" applyAlignment="1">
      <alignment horizontal="right" vertical="center" indent="2"/>
    </xf>
    <xf numFmtId="3" fontId="16" fillId="11" borderId="0" xfId="0" applyNumberFormat="1" applyFont="1" applyFill="1" applyAlignment="1">
      <alignment horizontal="right" vertical="center" indent="1"/>
    </xf>
    <xf numFmtId="3" fontId="15" fillId="9" borderId="0" xfId="0" applyNumberFormat="1" applyFont="1" applyFill="1" applyAlignment="1">
      <alignment horizontal="right" vertical="center" indent="1"/>
    </xf>
    <xf numFmtId="3" fontId="58" fillId="9" borderId="0" xfId="0" applyNumberFormat="1" applyFont="1" applyFill="1" applyAlignment="1">
      <alignment horizontal="right" vertical="center" indent="1"/>
    </xf>
    <xf numFmtId="3" fontId="57" fillId="11" borderId="0" xfId="0" applyNumberFormat="1" applyFont="1" applyFill="1" applyAlignment="1">
      <alignment horizontal="right" vertical="center" indent="1"/>
    </xf>
    <xf numFmtId="0" fontId="4" fillId="0" borderId="0" xfId="0" applyFont="1" applyFill="1" applyAlignment="1">
      <alignment horizontal="left" vertical="center" indent="1"/>
    </xf>
    <xf numFmtId="0" fontId="4" fillId="0" borderId="0" xfId="0" applyFont="1" applyFill="1" applyBorder="1" applyAlignment="1">
      <alignment horizontal="left" vertical="center" indent="1"/>
    </xf>
    <xf numFmtId="0" fontId="5" fillId="0" borderId="0" xfId="0" applyFont="1" applyFill="1" applyAlignment="1">
      <alignment horizontal="left" vertical="center" indent="1"/>
    </xf>
    <xf numFmtId="0" fontId="7" fillId="0" borderId="0" xfId="0" applyFont="1" applyFill="1" applyBorder="1" applyAlignment="1">
      <alignment horizontal="left" vertical="center" indent="1"/>
    </xf>
    <xf numFmtId="49" fontId="43" fillId="2" borderId="0" xfId="0" applyNumberFormat="1" applyFont="1" applyFill="1" applyBorder="1" applyAlignment="1">
      <alignment horizontal="right" vertical="center" indent="1"/>
    </xf>
    <xf numFmtId="49" fontId="35" fillId="2" borderId="0" xfId="0" applyNumberFormat="1" applyFont="1" applyFill="1" applyBorder="1" applyAlignment="1">
      <alignment horizontal="right" vertical="center" indent="1"/>
    </xf>
    <xf numFmtId="0" fontId="60" fillId="2" borderId="0" xfId="0" applyFont="1" applyFill="1" applyBorder="1" applyAlignment="1">
      <alignment horizontal="left" vertical="center" indent="1"/>
    </xf>
    <xf numFmtId="0" fontId="39" fillId="2" borderId="0" xfId="0" applyFont="1" applyFill="1" applyBorder="1" applyAlignment="1">
      <alignment horizontal="left" vertical="center" wrapText="1" indent="1"/>
    </xf>
    <xf numFmtId="3" fontId="60" fillId="2" borderId="0" xfId="0" applyNumberFormat="1" applyFont="1" applyFill="1" applyBorder="1" applyAlignment="1">
      <alignment horizontal="center" vertical="center" wrapText="1"/>
    </xf>
    <xf numFmtId="3" fontId="60" fillId="2" borderId="0" xfId="0" applyNumberFormat="1" applyFont="1" applyFill="1" applyBorder="1" applyAlignment="1">
      <alignment horizontal="center" vertical="center"/>
    </xf>
    <xf numFmtId="165" fontId="61" fillId="6" borderId="0" xfId="0" applyNumberFormat="1" applyFont="1" applyFill="1" applyBorder="1" applyAlignment="1">
      <alignment horizontal="right" vertical="center" indent="1"/>
    </xf>
    <xf numFmtId="0" fontId="60" fillId="2" borderId="0" xfId="0" applyFont="1" applyFill="1" applyBorder="1" applyAlignment="1">
      <alignment vertical="center"/>
    </xf>
    <xf numFmtId="0" fontId="60" fillId="2" borderId="0" xfId="0" applyFont="1" applyFill="1" applyAlignment="1">
      <alignment vertical="center"/>
    </xf>
    <xf numFmtId="3" fontId="31" fillId="9" borderId="0" xfId="0" applyNumberFormat="1" applyFont="1" applyFill="1" applyBorder="1" applyAlignment="1">
      <alignment horizontal="center" vertical="center" wrapText="1"/>
    </xf>
    <xf numFmtId="0" fontId="60" fillId="2" borderId="0" xfId="0" applyFont="1" applyFill="1" applyAlignment="1">
      <alignment vertical="center" wrapText="1"/>
    </xf>
    <xf numFmtId="3" fontId="31" fillId="15" borderId="0" xfId="0" applyNumberFormat="1" applyFont="1" applyFill="1" applyBorder="1" applyAlignment="1">
      <alignment horizontal="center" vertical="center" wrapText="1"/>
    </xf>
    <xf numFmtId="0" fontId="60" fillId="2" borderId="0" xfId="0" applyFont="1" applyFill="1" applyAlignment="1">
      <alignment horizontal="left" vertical="center" indent="1"/>
    </xf>
    <xf numFmtId="0" fontId="25" fillId="0" borderId="0" xfId="0" applyFont="1" applyBorder="1" applyAlignment="1">
      <alignment horizontal="left" vertical="center" indent="1"/>
    </xf>
    <xf numFmtId="3" fontId="31" fillId="11" borderId="0" xfId="0" applyNumberFormat="1" applyFont="1" applyFill="1" applyBorder="1" applyAlignment="1">
      <alignment horizontal="center" vertical="center" wrapText="1"/>
    </xf>
    <xf numFmtId="3" fontId="60" fillId="2" borderId="0" xfId="0" applyNumberFormat="1" applyFont="1" applyFill="1" applyBorder="1" applyAlignment="1">
      <alignment horizontal="right" vertical="center" indent="2"/>
    </xf>
    <xf numFmtId="3" fontId="39" fillId="9" borderId="0" xfId="0" applyNumberFormat="1" applyFont="1" applyFill="1" applyBorder="1" applyAlignment="1">
      <alignment horizontal="right" vertical="center" indent="2"/>
    </xf>
    <xf numFmtId="165" fontId="59" fillId="10" borderId="0" xfId="0" applyNumberFormat="1" applyFont="1" applyFill="1" applyBorder="1" applyAlignment="1">
      <alignment horizontal="right" vertical="center" indent="1"/>
    </xf>
    <xf numFmtId="3" fontId="39" fillId="2" borderId="0" xfId="0" applyNumberFormat="1" applyFont="1" applyFill="1" applyBorder="1" applyAlignment="1">
      <alignment vertical="center"/>
    </xf>
    <xf numFmtId="3" fontId="39" fillId="11" borderId="0" xfId="0" applyNumberFormat="1" applyFont="1" applyFill="1" applyBorder="1" applyAlignment="1">
      <alignment horizontal="right" vertical="center" indent="2"/>
    </xf>
    <xf numFmtId="165" fontId="59" fillId="12" borderId="0" xfId="0" applyNumberFormat="1" applyFont="1" applyFill="1" applyBorder="1" applyAlignment="1">
      <alignment horizontal="right" vertical="center" indent="1"/>
    </xf>
    <xf numFmtId="0" fontId="40" fillId="2" borderId="0" xfId="0" applyFont="1" applyFill="1" applyBorder="1" applyAlignment="1">
      <alignment horizontal="left" vertical="center" indent="1"/>
    </xf>
    <xf numFmtId="0" fontId="35" fillId="2" borderId="0" xfId="0" applyFont="1" applyFill="1" applyBorder="1" applyAlignment="1">
      <alignment horizontal="left" vertical="center" wrapText="1" indent="1"/>
    </xf>
    <xf numFmtId="165" fontId="63" fillId="6" borderId="0" xfId="0" applyNumberFormat="1" applyFont="1" applyFill="1" applyBorder="1" applyAlignment="1">
      <alignment horizontal="right" vertical="center" indent="1"/>
    </xf>
    <xf numFmtId="3" fontId="63" fillId="6" borderId="0" xfId="0" applyNumberFormat="1" applyFont="1" applyFill="1" applyBorder="1" applyAlignment="1">
      <alignment horizontal="right" vertical="center" indent="1"/>
    </xf>
    <xf numFmtId="3" fontId="65" fillId="9" borderId="0" xfId="0" applyNumberFormat="1" applyFont="1" applyFill="1" applyBorder="1" applyAlignment="1">
      <alignment horizontal="right" vertical="center" indent="1"/>
    </xf>
    <xf numFmtId="165" fontId="66" fillId="10" borderId="0" xfId="0" applyNumberFormat="1" applyFont="1" applyFill="1" applyBorder="1" applyAlignment="1">
      <alignment horizontal="right" vertical="center" indent="1"/>
    </xf>
    <xf numFmtId="3" fontId="66" fillId="9" borderId="0" xfId="0" applyNumberFormat="1" applyFont="1" applyFill="1" applyBorder="1" applyAlignment="1">
      <alignment horizontal="right" vertical="center" indent="1"/>
    </xf>
    <xf numFmtId="3" fontId="65" fillId="7" borderId="0" xfId="0" applyNumberFormat="1" applyFont="1" applyFill="1" applyBorder="1" applyAlignment="1">
      <alignment horizontal="right" vertical="center" indent="1"/>
    </xf>
    <xf numFmtId="3" fontId="66" fillId="7" borderId="0" xfId="0" applyNumberFormat="1" applyFont="1" applyFill="1" applyBorder="1" applyAlignment="1">
      <alignment horizontal="right" vertical="center" indent="1"/>
    </xf>
    <xf numFmtId="3" fontId="36" fillId="13" borderId="0" xfId="0" applyNumberFormat="1" applyFont="1" applyFill="1" applyBorder="1" applyAlignment="1">
      <alignment horizontal="right" vertical="center" indent="1"/>
    </xf>
    <xf numFmtId="165" fontId="66" fillId="12" borderId="0" xfId="0" applyNumberFormat="1" applyFont="1" applyFill="1" applyBorder="1" applyAlignment="1">
      <alignment horizontal="right" vertical="center" indent="1"/>
    </xf>
    <xf numFmtId="3" fontId="67" fillId="13" borderId="0" xfId="0" applyNumberFormat="1" applyFont="1" applyFill="1" applyBorder="1" applyAlignment="1">
      <alignment horizontal="right" vertical="center" indent="1"/>
    </xf>
    <xf numFmtId="3" fontId="40" fillId="2" borderId="0" xfId="0" applyNumberFormat="1" applyFont="1" applyFill="1" applyAlignment="1">
      <alignment horizontal="right" vertical="center" indent="1"/>
    </xf>
    <xf numFmtId="3" fontId="35" fillId="2" borderId="0" xfId="0" applyNumberFormat="1" applyFont="1" applyFill="1" applyAlignment="1">
      <alignment horizontal="right" vertical="center" indent="1"/>
    </xf>
    <xf numFmtId="165" fontId="63" fillId="6" borderId="0" xfId="0" applyNumberFormat="1" applyFont="1" applyFill="1" applyAlignment="1">
      <alignment horizontal="right" vertical="center" indent="1"/>
    </xf>
    <xf numFmtId="3" fontId="35" fillId="9" borderId="0" xfId="0" applyNumberFormat="1" applyFont="1" applyFill="1" applyAlignment="1">
      <alignment horizontal="right" vertical="center" indent="1"/>
    </xf>
    <xf numFmtId="165" fontId="64" fillId="10" borderId="0" xfId="0" applyNumberFormat="1" applyFont="1" applyFill="1" applyAlignment="1">
      <alignment horizontal="right" vertical="center" indent="1"/>
    </xf>
    <xf numFmtId="3" fontId="35" fillId="11" borderId="0" xfId="0" applyNumberFormat="1" applyFont="1" applyFill="1" applyAlignment="1">
      <alignment horizontal="right" vertical="center" indent="1"/>
    </xf>
    <xf numFmtId="165" fontId="64" fillId="12" borderId="0" xfId="0" applyNumberFormat="1" applyFont="1" applyFill="1" applyAlignment="1">
      <alignment horizontal="right" vertical="center" indent="1"/>
    </xf>
    <xf numFmtId="0" fontId="39" fillId="4" borderId="0" xfId="0" applyFont="1" applyFill="1" applyBorder="1" applyAlignment="1">
      <alignment horizontal="left" vertical="center" wrapText="1"/>
    </xf>
    <xf numFmtId="0" fontId="39" fillId="4" borderId="0" xfId="0" applyFont="1" applyFill="1" applyBorder="1" applyAlignment="1">
      <alignment horizontal="left" vertical="center"/>
    </xf>
    <xf numFmtId="3" fontId="39" fillId="4" borderId="0" xfId="0" applyNumberFormat="1" applyFont="1" applyFill="1" applyBorder="1" applyAlignment="1">
      <alignment horizontal="left" vertical="center" wrapText="1"/>
    </xf>
    <xf numFmtId="49" fontId="61" fillId="8" borderId="0" xfId="0" applyNumberFormat="1" applyFont="1" applyFill="1" applyBorder="1" applyAlignment="1">
      <alignment horizontal="left" vertical="center" wrapText="1"/>
    </xf>
    <xf numFmtId="49" fontId="62" fillId="2" borderId="0" xfId="0" applyNumberFormat="1" applyFont="1" applyFill="1" applyBorder="1" applyAlignment="1">
      <alignment horizontal="left" vertical="center" indent="1"/>
    </xf>
    <xf numFmtId="0" fontId="60" fillId="2" borderId="0" xfId="0" applyFont="1" applyFill="1" applyBorder="1" applyAlignment="1">
      <alignment horizontal="left" vertical="center" wrapText="1"/>
    </xf>
    <xf numFmtId="0" fontId="60" fillId="2" borderId="0" xfId="0" applyFont="1" applyFill="1" applyBorder="1" applyAlignment="1">
      <alignment horizontal="left" vertical="center"/>
    </xf>
    <xf numFmtId="0" fontId="60" fillId="2" borderId="0" xfId="0" applyFont="1" applyFill="1" applyAlignment="1">
      <alignment horizontal="left" vertical="center"/>
    </xf>
    <xf numFmtId="0" fontId="40" fillId="2" borderId="0" xfId="0" applyFont="1" applyFill="1" applyBorder="1" applyAlignment="1">
      <alignment vertical="center"/>
    </xf>
    <xf numFmtId="3" fontId="35" fillId="2" borderId="0" xfId="0" applyNumberFormat="1" applyFont="1" applyFill="1" applyAlignment="1">
      <alignment horizontal="right" vertical="center" indent="2"/>
    </xf>
    <xf numFmtId="165" fontId="66" fillId="12" borderId="0" xfId="0" applyNumberFormat="1" applyFont="1" applyFill="1" applyAlignment="1">
      <alignment horizontal="right" vertical="center" indent="1"/>
    </xf>
    <xf numFmtId="0" fontId="35" fillId="4" borderId="0" xfId="0" applyNumberFormat="1" applyFont="1" applyFill="1" applyBorder="1" applyAlignment="1">
      <alignment horizontal="right" vertical="center" indent="1"/>
    </xf>
    <xf numFmtId="3" fontId="39" fillId="4" borderId="0" xfId="0" applyNumberFormat="1" applyFont="1" applyFill="1" applyBorder="1" applyAlignment="1">
      <alignment horizontal="center" vertical="center" wrapText="1"/>
    </xf>
    <xf numFmtId="49" fontId="35" fillId="4" borderId="3" xfId="0" applyNumberFormat="1" applyFont="1" applyFill="1" applyBorder="1" applyAlignment="1">
      <alignment horizontal="center" vertical="center" wrapText="1"/>
    </xf>
    <xf numFmtId="3" fontId="35" fillId="4" borderId="3" xfId="0" applyNumberFormat="1" applyFont="1" applyFill="1" applyBorder="1" applyAlignment="1">
      <alignment horizontal="center" vertical="center" wrapText="1"/>
    </xf>
    <xf numFmtId="49" fontId="63" fillId="8" borderId="8" xfId="0" applyNumberFormat="1" applyFont="1" applyFill="1" applyBorder="1" applyAlignment="1">
      <alignment horizontal="center" vertical="center" wrapText="1"/>
    </xf>
    <xf numFmtId="3" fontId="40" fillId="2" borderId="0" xfId="0" applyNumberFormat="1" applyFont="1" applyFill="1" applyAlignment="1">
      <alignment horizontal="right" vertical="center" indent="2"/>
    </xf>
    <xf numFmtId="3" fontId="36" fillId="13" borderId="0" xfId="0" applyNumberFormat="1" applyFont="1" applyFill="1" applyAlignment="1">
      <alignment horizontal="right" vertical="center" indent="2"/>
    </xf>
    <xf numFmtId="3" fontId="32" fillId="4" borderId="3" xfId="0" applyNumberFormat="1" applyFont="1" applyFill="1" applyBorder="1" applyAlignment="1">
      <alignment horizontal="center" vertical="center" wrapText="1"/>
    </xf>
    <xf numFmtId="49" fontId="42" fillId="8" borderId="8" xfId="0" applyNumberFormat="1" applyFont="1" applyFill="1" applyBorder="1" applyAlignment="1">
      <alignment horizontal="center" vertical="center" wrapText="1"/>
    </xf>
    <xf numFmtId="0" fontId="32" fillId="4" borderId="0" xfId="0" applyFont="1" applyFill="1" applyBorder="1" applyAlignment="1">
      <alignment horizontal="center" vertical="center"/>
    </xf>
    <xf numFmtId="0" fontId="32" fillId="4" borderId="0" xfId="0" applyFont="1" applyFill="1" applyBorder="1" applyAlignment="1">
      <alignment horizontal="center" vertical="center" wrapText="1"/>
    </xf>
    <xf numFmtId="0" fontId="35" fillId="4" borderId="0" xfId="0" applyFont="1" applyFill="1" applyBorder="1" applyAlignment="1">
      <alignment horizontal="center" vertical="center"/>
    </xf>
    <xf numFmtId="0" fontId="35" fillId="4" borderId="0" xfId="0" applyFont="1" applyFill="1" applyBorder="1" applyAlignment="1">
      <alignment horizontal="center" vertical="center" wrapText="1"/>
    </xf>
    <xf numFmtId="49" fontId="63" fillId="8" borderId="0" xfId="0" applyNumberFormat="1" applyFont="1" applyFill="1" applyBorder="1" applyAlignment="1">
      <alignment horizontal="center" vertical="center" wrapText="1"/>
    </xf>
    <xf numFmtId="49" fontId="64" fillId="8" borderId="0" xfId="0" applyNumberFormat="1" applyFont="1" applyFill="1" applyBorder="1" applyAlignment="1">
      <alignment horizontal="center" vertical="center" wrapText="1"/>
    </xf>
    <xf numFmtId="0" fontId="39" fillId="4" borderId="0" xfId="0" applyFont="1" applyFill="1" applyBorder="1" applyAlignment="1">
      <alignment horizontal="center" vertical="center"/>
    </xf>
    <xf numFmtId="0" fontId="39" fillId="4" borderId="0" xfId="0" applyFont="1" applyFill="1" applyBorder="1" applyAlignment="1">
      <alignment horizontal="center" vertical="center" wrapText="1"/>
    </xf>
    <xf numFmtId="3" fontId="39" fillId="2" borderId="0" xfId="0" applyNumberFormat="1" applyFont="1" applyFill="1" applyBorder="1" applyAlignment="1">
      <alignment horizontal="right" vertical="center"/>
    </xf>
    <xf numFmtId="3" fontId="39" fillId="9" borderId="0" xfId="0" applyNumberFormat="1" applyFont="1" applyFill="1" applyBorder="1" applyAlignment="1">
      <alignment horizontal="right" vertical="center"/>
    </xf>
    <xf numFmtId="3" fontId="39" fillId="11" borderId="0" xfId="0" applyNumberFormat="1" applyFont="1" applyFill="1" applyBorder="1" applyAlignment="1">
      <alignment horizontal="right" vertical="center"/>
    </xf>
    <xf numFmtId="3" fontId="68" fillId="0" borderId="0" xfId="0" applyNumberFormat="1" applyFont="1" applyFill="1" applyBorder="1" applyAlignment="1">
      <alignment horizontal="right" vertical="center" indent="1"/>
    </xf>
    <xf numFmtId="0" fontId="69" fillId="2" borderId="0" xfId="0" applyFont="1" applyFill="1" applyBorder="1" applyAlignment="1">
      <alignment horizontal="left" vertical="center" indent="1"/>
    </xf>
    <xf numFmtId="3" fontId="70" fillId="2" borderId="0" xfId="0" applyNumberFormat="1" applyFont="1" applyFill="1" applyBorder="1" applyAlignment="1">
      <alignment horizontal="right" vertical="center" indent="1"/>
    </xf>
    <xf numFmtId="0" fontId="71" fillId="0" borderId="0" xfId="0" applyFont="1" applyBorder="1" applyAlignment="1"/>
    <xf numFmtId="1" fontId="68" fillId="0" borderId="0" xfId="0" applyNumberFormat="1" applyFont="1" applyAlignment="1">
      <alignment horizontal="right"/>
    </xf>
    <xf numFmtId="3" fontId="2" fillId="0" borderId="0" xfId="0" applyNumberFormat="1" applyFont="1" applyFill="1" applyAlignment="1">
      <alignment horizontal="right" vertical="center" indent="1"/>
    </xf>
    <xf numFmtId="0" fontId="18" fillId="0" borderId="0" xfId="0" applyFont="1" applyFill="1"/>
    <xf numFmtId="3" fontId="68" fillId="0" borderId="0" xfId="0" applyNumberFormat="1" applyFont="1" applyFill="1" applyAlignment="1">
      <alignment horizontal="right" vertical="center" indent="1"/>
    </xf>
    <xf numFmtId="3" fontId="72" fillId="16" borderId="0" xfId="0" applyNumberFormat="1" applyFont="1" applyFill="1" applyBorder="1" applyAlignment="1">
      <alignment horizontal="center" vertical="center" wrapText="1"/>
    </xf>
    <xf numFmtId="3" fontId="18" fillId="0" borderId="0" xfId="0" applyNumberFormat="1" applyFont="1" applyBorder="1" applyAlignment="1">
      <alignment horizontal="right" vertical="center"/>
    </xf>
    <xf numFmtId="49" fontId="62" fillId="17" borderId="0" xfId="0" applyNumberFormat="1" applyFont="1" applyFill="1" applyBorder="1" applyAlignment="1">
      <alignment horizontal="left" vertical="center" indent="1"/>
    </xf>
    <xf numFmtId="49" fontId="32" fillId="17" borderId="0" xfId="0" applyNumberFormat="1" applyFont="1" applyFill="1" applyBorder="1" applyAlignment="1">
      <alignment horizontal="left" vertical="center" indent="1"/>
    </xf>
    <xf numFmtId="0" fontId="33" fillId="17" borderId="0" xfId="0" applyFont="1" applyFill="1" applyBorder="1" applyAlignment="1">
      <alignment horizontal="left" vertical="center"/>
    </xf>
    <xf numFmtId="3" fontId="32" fillId="17" borderId="0" xfId="0" applyNumberFormat="1" applyFont="1" applyFill="1" applyBorder="1" applyAlignment="1">
      <alignment horizontal="right" vertical="center" indent="1"/>
    </xf>
    <xf numFmtId="0" fontId="0" fillId="14" borderId="0" xfId="0" applyFill="1"/>
    <xf numFmtId="167" fontId="18" fillId="3" borderId="0" xfId="2" applyNumberFormat="1" applyFont="1" applyFill="1" applyBorder="1" applyAlignment="1" applyProtection="1">
      <alignment horizontal="right" vertical="center" indent="1"/>
    </xf>
    <xf numFmtId="3" fontId="73" fillId="4" borderId="0" xfId="0" applyNumberFormat="1" applyFont="1" applyFill="1" applyBorder="1" applyAlignment="1">
      <alignment horizontal="center" vertical="center" wrapText="1"/>
    </xf>
    <xf numFmtId="3" fontId="74" fillId="2" borderId="0" xfId="0" applyNumberFormat="1" applyFont="1" applyFill="1" applyBorder="1" applyAlignment="1">
      <alignment horizontal="center" vertical="center" wrapText="1"/>
    </xf>
    <xf numFmtId="3" fontId="74" fillId="2" borderId="0" xfId="0" applyNumberFormat="1" applyFont="1" applyFill="1" applyBorder="1" applyAlignment="1">
      <alignment horizontal="center" vertical="center"/>
    </xf>
    <xf numFmtId="0" fontId="75" fillId="0" borderId="0" xfId="0" applyFont="1"/>
    <xf numFmtId="0" fontId="76" fillId="2" borderId="0" xfId="0" applyFont="1" applyFill="1" applyBorder="1" applyAlignment="1">
      <alignment horizontal="left" vertical="center"/>
    </xf>
    <xf numFmtId="0" fontId="76" fillId="4" borderId="0" xfId="0" applyNumberFormat="1" applyFont="1" applyFill="1" applyBorder="1" applyAlignment="1">
      <alignment horizontal="right" vertical="center" indent="1"/>
    </xf>
    <xf numFmtId="0" fontId="76" fillId="3" borderId="0" xfId="0" applyFont="1" applyFill="1" applyAlignment="1">
      <alignment horizontal="right" vertical="center" wrapText="1" indent="1"/>
    </xf>
    <xf numFmtId="49" fontId="76" fillId="4" borderId="0" xfId="0" applyNumberFormat="1" applyFont="1" applyFill="1" applyBorder="1" applyAlignment="1">
      <alignment horizontal="left" vertical="center" indent="1"/>
    </xf>
    <xf numFmtId="3" fontId="77" fillId="5" borderId="0" xfId="0" applyNumberFormat="1" applyFont="1" applyFill="1" applyBorder="1" applyAlignment="1">
      <alignment horizontal="right" vertical="center" indent="1"/>
    </xf>
    <xf numFmtId="167" fontId="77" fillId="3" borderId="0" xfId="2" applyNumberFormat="1" applyFont="1" applyFill="1" applyBorder="1" applyAlignment="1" applyProtection="1">
      <alignment horizontal="right" vertical="center" indent="1"/>
    </xf>
    <xf numFmtId="49" fontId="76" fillId="3" borderId="0" xfId="0" applyNumberFormat="1" applyFont="1" applyFill="1" applyBorder="1" applyAlignment="1">
      <alignment horizontal="right" vertical="center"/>
    </xf>
    <xf numFmtId="0" fontId="31" fillId="7" borderId="0" xfId="0" applyFont="1" applyFill="1" applyBorder="1" applyAlignment="1">
      <alignment horizontal="right" vertical="center" indent="1"/>
    </xf>
    <xf numFmtId="3" fontId="31" fillId="15" borderId="0" xfId="0" applyNumberFormat="1" applyFont="1" applyFill="1" applyBorder="1" applyAlignment="1">
      <alignment horizontal="right" vertical="center" wrapText="1"/>
    </xf>
    <xf numFmtId="3" fontId="31" fillId="11" borderId="0" xfId="0" applyNumberFormat="1" applyFont="1" applyFill="1" applyBorder="1" applyAlignment="1">
      <alignment horizontal="right" vertical="center" wrapText="1"/>
    </xf>
    <xf numFmtId="3" fontId="31" fillId="9" borderId="0" xfId="0" applyNumberFormat="1" applyFont="1" applyFill="1" applyBorder="1" applyAlignment="1">
      <alignment horizontal="right" vertical="center" wrapText="1"/>
    </xf>
    <xf numFmtId="3" fontId="80" fillId="18" borderId="0" xfId="0" applyNumberFormat="1" applyFont="1" applyFill="1" applyBorder="1" applyAlignment="1">
      <alignment horizontal="center" vertical="center" wrapText="1"/>
    </xf>
    <xf numFmtId="3" fontId="80" fillId="18" borderId="0" xfId="0" applyNumberFormat="1" applyFont="1" applyFill="1" applyBorder="1" applyAlignment="1">
      <alignment horizontal="right" vertical="center" wrapText="1"/>
    </xf>
    <xf numFmtId="0" fontId="7" fillId="0" borderId="0" xfId="0" applyFont="1" applyFill="1" applyBorder="1" applyAlignment="1">
      <alignment horizontal="left" vertical="center"/>
    </xf>
    <xf numFmtId="0" fontId="33" fillId="2" borderId="0" xfId="0" applyFont="1" applyFill="1" applyBorder="1" applyAlignment="1">
      <alignment horizontal="right" vertical="center" wrapText="1" indent="1"/>
    </xf>
    <xf numFmtId="0" fontId="83" fillId="0" borderId="0" xfId="0" applyFont="1"/>
    <xf numFmtId="3" fontId="39" fillId="9" borderId="0" xfId="0" applyNumberFormat="1" applyFont="1" applyFill="1" applyBorder="1" applyAlignment="1">
      <alignment vertical="center"/>
    </xf>
    <xf numFmtId="165" fontId="42" fillId="6" borderId="0" xfId="0" applyNumberFormat="1" applyFont="1" applyFill="1" applyAlignment="1">
      <alignment horizontal="right" vertical="center"/>
    </xf>
    <xf numFmtId="0" fontId="75" fillId="0" borderId="0" xfId="0" applyFont="1" applyAlignment="1">
      <alignment horizontal="right" vertical="center" indent="1"/>
    </xf>
    <xf numFmtId="3" fontId="68" fillId="0" borderId="0" xfId="0" applyNumberFormat="1" applyFont="1" applyFill="1" applyBorder="1" applyAlignment="1">
      <alignment horizontal="left" vertical="center" indent="1"/>
    </xf>
    <xf numFmtId="0" fontId="68" fillId="0" borderId="0" xfId="0" applyFont="1" applyFill="1" applyBorder="1" applyAlignment="1">
      <alignment horizontal="left" vertical="center" indent="1"/>
    </xf>
    <xf numFmtId="3" fontId="1" fillId="0" borderId="0" xfId="0" applyNumberFormat="1" applyFont="1" applyFill="1" applyBorder="1" applyAlignment="1">
      <alignment horizontal="left" vertical="center" indent="1"/>
    </xf>
    <xf numFmtId="0" fontId="31" fillId="7" borderId="0" xfId="0" applyFont="1" applyFill="1" applyBorder="1" applyAlignment="1">
      <alignment horizontal="right" vertical="center"/>
    </xf>
    <xf numFmtId="3" fontId="16" fillId="0" borderId="0" xfId="0" applyNumberFormat="1" applyFont="1" applyFill="1" applyBorder="1" applyAlignment="1">
      <alignment horizontal="right" vertical="center"/>
    </xf>
    <xf numFmtId="0" fontId="18" fillId="0" borderId="0" xfId="0" applyFont="1" applyBorder="1" applyAlignment="1">
      <alignment horizontal="center" vertical="center" wrapText="1"/>
    </xf>
    <xf numFmtId="0" fontId="18" fillId="0" borderId="0" xfId="0" applyFont="1" applyBorder="1" applyAlignment="1">
      <alignment horizontal="center" vertical="center"/>
    </xf>
    <xf numFmtId="0" fontId="81" fillId="18" borderId="0" xfId="0" applyFont="1" applyFill="1" applyBorder="1" applyAlignment="1">
      <alignment horizontal="center" vertical="center"/>
    </xf>
    <xf numFmtId="0" fontId="31" fillId="9" borderId="0" xfId="0" applyFont="1" applyFill="1" applyBorder="1" applyAlignment="1">
      <alignment horizontal="center" vertical="center"/>
    </xf>
    <xf numFmtId="0" fontId="31" fillId="11" borderId="0" xfId="0" applyFont="1" applyFill="1" applyBorder="1" applyAlignment="1">
      <alignment horizontal="center" vertical="center"/>
    </xf>
    <xf numFmtId="0" fontId="31" fillId="15" borderId="0" xfId="0" applyFont="1" applyFill="1" applyBorder="1" applyAlignment="1">
      <alignment horizontal="center" vertical="center"/>
    </xf>
    <xf numFmtId="0" fontId="72" fillId="16" borderId="0" xfId="0" applyFont="1" applyFill="1" applyBorder="1" applyAlignment="1">
      <alignment horizontal="center" vertical="center"/>
    </xf>
    <xf numFmtId="0" fontId="65" fillId="9" borderId="0" xfId="0" applyFont="1" applyFill="1" applyBorder="1" applyAlignment="1">
      <alignment horizontal="center" vertical="center"/>
    </xf>
    <xf numFmtId="0" fontId="36" fillId="13" borderId="0" xfId="0" applyFont="1" applyFill="1" applyBorder="1" applyAlignment="1">
      <alignment horizontal="center" vertical="center"/>
    </xf>
    <xf numFmtId="0" fontId="35" fillId="9" borderId="0" xfId="0" applyFont="1" applyFill="1" applyBorder="1" applyAlignment="1">
      <alignment horizontal="center" vertical="center"/>
    </xf>
    <xf numFmtId="0" fontId="35" fillId="11" borderId="0" xfId="0" applyFont="1" applyFill="1" applyBorder="1" applyAlignment="1">
      <alignment horizontal="center" vertical="center"/>
    </xf>
    <xf numFmtId="0" fontId="16" fillId="9" borderId="0" xfId="0" applyFont="1" applyFill="1" applyBorder="1" applyAlignment="1">
      <alignment horizontal="center" vertical="center"/>
    </xf>
    <xf numFmtId="0" fontId="16" fillId="11" borderId="0" xfId="0" applyFont="1" applyFill="1" applyBorder="1" applyAlignment="1">
      <alignment horizontal="center" vertical="center"/>
    </xf>
    <xf numFmtId="0" fontId="39" fillId="9" borderId="0" xfId="0" applyFont="1" applyFill="1" applyBorder="1" applyAlignment="1">
      <alignment horizontal="center" vertical="center"/>
    </xf>
    <xf numFmtId="0" fontId="39" fillId="11" borderId="0" xfId="0" applyFont="1" applyFill="1" applyBorder="1" applyAlignment="1">
      <alignment horizontal="center" vertical="center"/>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44" fillId="0" borderId="0" xfId="0" applyFont="1" applyBorder="1" applyAlignment="1">
      <alignment horizontal="left" vertical="center"/>
    </xf>
    <xf numFmtId="0" fontId="15" fillId="0" borderId="7" xfId="0" applyFont="1" applyFill="1" applyBorder="1" applyAlignment="1">
      <alignment horizontal="left" vertical="center" indent="1"/>
    </xf>
    <xf numFmtId="3" fontId="68" fillId="0" borderId="7" xfId="0" applyNumberFormat="1" applyFont="1" applyFill="1" applyBorder="1" applyAlignment="1">
      <alignment horizontal="right" vertical="center" indent="1"/>
    </xf>
    <xf numFmtId="3" fontId="15" fillId="0" borderId="7" xfId="0" applyNumberFormat="1" applyFont="1" applyFill="1" applyBorder="1" applyAlignment="1">
      <alignment horizontal="right" vertical="center" indent="1"/>
    </xf>
    <xf numFmtId="3" fontId="16" fillId="0" borderId="7" xfId="0" applyNumberFormat="1" applyFont="1" applyFill="1" applyBorder="1" applyAlignment="1">
      <alignment horizontal="right" vertical="center"/>
    </xf>
    <xf numFmtId="0" fontId="68" fillId="0" borderId="7" xfId="0" applyFont="1" applyFill="1" applyBorder="1" applyAlignment="1">
      <alignment horizontal="left" vertical="center" indent="1"/>
    </xf>
    <xf numFmtId="3" fontId="2" fillId="0" borderId="7" xfId="0" applyNumberFormat="1" applyFont="1" applyFill="1" applyBorder="1" applyAlignment="1">
      <alignment horizontal="right" vertical="center" indent="1"/>
    </xf>
    <xf numFmtId="0" fontId="18" fillId="0" borderId="7" xfId="0" applyFont="1" applyBorder="1"/>
    <xf numFmtId="3" fontId="16" fillId="0" borderId="7" xfId="0" applyNumberFormat="1" applyFont="1" applyFill="1" applyBorder="1" applyAlignment="1">
      <alignment horizontal="right" vertical="center" indent="1"/>
    </xf>
    <xf numFmtId="0" fontId="84" fillId="14" borderId="0" xfId="0" applyFont="1" applyFill="1" applyAlignment="1">
      <alignment horizontal="center" vertical="center" readingOrder="1"/>
    </xf>
  </cellXfs>
  <cellStyles count="3">
    <cellStyle name="Lien hypertexte" xfId="1" builtinId="8"/>
    <cellStyle name="Normal" xfId="0" builtinId="0"/>
    <cellStyle name="Pourcentag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6923C"/>
      <rgbColor rgb="00800080"/>
      <rgbColor rgb="00008080"/>
      <rgbColor rgb="00C0C0C0"/>
      <rgbColor rgb="00808080"/>
      <rgbColor rgb="005B9BD5"/>
      <rgbColor rgb="007030A0"/>
      <rgbColor rgb="00FCFDFD"/>
      <rgbColor rgb="00F2F2F2"/>
      <rgbColor rgb="00660066"/>
      <rgbColor rgb="00FF8080"/>
      <rgbColor rgb="000563C1"/>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000"/>
      <rgbColor rgb="00FF9900"/>
      <rgbColor rgb="00ED7D31"/>
      <rgbColor rgb="00595959"/>
      <rgbColor rgb="00A5A5A5"/>
      <rgbColor rgb="00003366"/>
      <rgbColor rgb="00339966"/>
      <rgbColor rgb="00003300"/>
      <rgbColor rgb="00222A35"/>
      <rgbColor rgb="00993300"/>
      <rgbColor rgb="00993366"/>
      <rgbColor rgb="001F4E79"/>
      <rgbColor rgb="00333333"/>
    </indexedColors>
    <mruColors>
      <color rgb="FFA1A1A1"/>
      <color rgb="FFB0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'2.EVOLUTION SUR 10 ANS'!$A$36</c:f>
              <c:strCache>
                <c:ptCount val="1"/>
                <c:pt idx="0">
                  <c:v>1ER CYCLE : COLLEGE (HORS-SEGPA)</c:v>
                </c:pt>
              </c:strCache>
            </c:strRef>
          </c:tx>
          <c:spPr>
            <a:ln w="28575" cap="rnd">
              <a:solidFill>
                <a:schemeClr val="accent1"/>
              </a:solidFill>
              <a:prstDash val="sysDash"/>
              <a:round/>
            </a:ln>
            <a:effectLst/>
          </c:spPr>
          <c:marker>
            <c:symbol val="none"/>
          </c:marker>
          <c:cat>
            <c:numRef>
              <c:f>'2.EVOLUTION SUR 10 ANS'!$B$35:$L$35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'2.EVOLUTION SUR 10 ANS'!$B$36:$L$36</c:f>
              <c:numCache>
                <c:formatCode>#,##0</c:formatCode>
                <c:ptCount val="11"/>
                <c:pt idx="0">
                  <c:v>100</c:v>
                </c:pt>
                <c:pt idx="1">
                  <c:v>100.19261328068569</c:v>
                </c:pt>
                <c:pt idx="2">
                  <c:v>102.40285067655415</c:v>
                </c:pt>
                <c:pt idx="3">
                  <c:v>106.89555544854818</c:v>
                </c:pt>
                <c:pt idx="4">
                  <c:v>109.96292194346799</c:v>
                </c:pt>
                <c:pt idx="5">
                  <c:v>113.20364039100497</c:v>
                </c:pt>
                <c:pt idx="6">
                  <c:v>112.93398179804497</c:v>
                </c:pt>
                <c:pt idx="7">
                  <c:v>110.18442721625657</c:v>
                </c:pt>
                <c:pt idx="8">
                  <c:v>108.53276833437666</c:v>
                </c:pt>
                <c:pt idx="9">
                  <c:v>106.89555544854818</c:v>
                </c:pt>
                <c:pt idx="10">
                  <c:v>106.70775749987962</c:v>
                </c:pt>
              </c:numCache>
            </c:numRef>
          </c:val>
          <c:smooth val="0"/>
          <c:extLst>
            <c:ext xmlns:c16="http://schemas.microsoft.com/office/drawing/2014/chart" uri="{C3380CC4-5D6E-409C-BE32-E72D297353CC}">
              <c16:uniqueId val="{00000000-C7D2-47E8-9134-016654400F0B}"/>
            </c:ext>
          </c:extLst>
        </c:ser>
        <c:ser>
          <c:idx val="1"/>
          <c:order val="1"/>
          <c:tx>
            <c:strRef>
              <c:f>'2.EVOLUTION SUR 10 ANS'!$A$37</c:f>
              <c:strCache>
                <c:ptCount val="1"/>
                <c:pt idx="0">
                  <c:v>1 ER CYCLE : SEGPA</c:v>
                </c:pt>
              </c:strCache>
            </c:strRef>
          </c:tx>
          <c:spPr>
            <a:ln w="28575" cap="rnd">
              <a:solidFill>
                <a:schemeClr val="accent6"/>
              </a:solidFill>
              <a:round/>
            </a:ln>
            <a:effectLst/>
          </c:spPr>
          <c:marker>
            <c:symbol val="none"/>
          </c:marker>
          <c:cat>
            <c:numRef>
              <c:f>'2.EVOLUTION SUR 10 ANS'!$B$35:$L$35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'2.EVOLUTION SUR 10 ANS'!$B$37:$L$37</c:f>
              <c:numCache>
                <c:formatCode>#,##0</c:formatCode>
                <c:ptCount val="11"/>
                <c:pt idx="0">
                  <c:v>100</c:v>
                </c:pt>
                <c:pt idx="1">
                  <c:v>103.51594439901881</c:v>
                </c:pt>
                <c:pt idx="2">
                  <c:v>101.47179067865903</c:v>
                </c:pt>
                <c:pt idx="3">
                  <c:v>100.49059689288636</c:v>
                </c:pt>
                <c:pt idx="4">
                  <c:v>97.465249386753882</c:v>
                </c:pt>
                <c:pt idx="5">
                  <c:v>92.722812755519215</c:v>
                </c:pt>
                <c:pt idx="6">
                  <c:v>98.773507767784139</c:v>
                </c:pt>
                <c:pt idx="7">
                  <c:v>112.10139002452983</c:v>
                </c:pt>
                <c:pt idx="8">
                  <c:v>120.03270645952576</c:v>
                </c:pt>
                <c:pt idx="9">
                  <c:v>120.6050695012265</c:v>
                </c:pt>
                <c:pt idx="10">
                  <c:v>111.20196238757154</c:v>
                </c:pt>
              </c:numCache>
            </c:numRef>
          </c:val>
          <c:smooth val="0"/>
          <c:extLst>
            <c:ext xmlns:c16="http://schemas.microsoft.com/office/drawing/2014/chart" uri="{C3380CC4-5D6E-409C-BE32-E72D297353CC}">
              <c16:uniqueId val="{00000001-C7D2-47E8-9134-016654400F0B}"/>
            </c:ext>
          </c:extLst>
        </c:ser>
        <c:ser>
          <c:idx val="2"/>
          <c:order val="2"/>
          <c:tx>
            <c:strRef>
              <c:f>'2.EVOLUTION SUR 10 ANS'!$A$38</c:f>
              <c:strCache>
                <c:ptCount val="1"/>
                <c:pt idx="0">
                  <c:v>2D CYCLE GENERAL ET TECHNOLOGIQUE</c:v>
                </c:pt>
              </c:strCache>
            </c:strRef>
          </c:tx>
          <c:spPr>
            <a:ln w="28575" cap="rnd">
              <a:solidFill>
                <a:schemeClr val="accent3"/>
              </a:solidFill>
              <a:round/>
            </a:ln>
            <a:effectLst/>
          </c:spPr>
          <c:marker>
            <c:symbol val="none"/>
          </c:marker>
          <c:cat>
            <c:numRef>
              <c:f>'2.EVOLUTION SUR 10 ANS'!$B$35:$L$35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'2.EVOLUTION SUR 10 ANS'!$B$38:$L$38</c:f>
              <c:numCache>
                <c:formatCode>#,##0</c:formatCode>
                <c:ptCount val="11"/>
                <c:pt idx="0">
                  <c:v>100</c:v>
                </c:pt>
                <c:pt idx="1">
                  <c:v>106.4411964649898</c:v>
                </c:pt>
                <c:pt idx="2">
                  <c:v>112.81441196464989</c:v>
                </c:pt>
                <c:pt idx="3">
                  <c:v>115.72059823249489</c:v>
                </c:pt>
                <c:pt idx="4">
                  <c:v>117.36913664174031</c:v>
                </c:pt>
                <c:pt idx="5">
                  <c:v>120.07138001359618</c:v>
                </c:pt>
                <c:pt idx="6">
                  <c:v>125.95173351461591</c:v>
                </c:pt>
                <c:pt idx="7">
                  <c:v>130.82936777702244</c:v>
                </c:pt>
                <c:pt idx="8">
                  <c:v>126.92046227056424</c:v>
                </c:pt>
                <c:pt idx="9">
                  <c:v>125.2549286199864</c:v>
                </c:pt>
                <c:pt idx="10">
                  <c:v>121.10808973487424</c:v>
                </c:pt>
              </c:numCache>
            </c:numRef>
          </c:val>
          <c:smooth val="0"/>
          <c:extLst>
            <c:ext xmlns:c16="http://schemas.microsoft.com/office/drawing/2014/chart" uri="{C3380CC4-5D6E-409C-BE32-E72D297353CC}">
              <c16:uniqueId val="{00000002-C7D2-47E8-9134-016654400F0B}"/>
            </c:ext>
          </c:extLst>
        </c:ser>
        <c:ser>
          <c:idx val="3"/>
          <c:order val="3"/>
          <c:tx>
            <c:strRef>
              <c:f>'2.EVOLUTION SUR 10 ANS'!$A$39</c:f>
              <c:strCache>
                <c:ptCount val="1"/>
                <c:pt idx="0">
                  <c:v>2D CYCLE PROFESSIONNEL</c:v>
                </c:pt>
              </c:strCache>
            </c:strRef>
          </c:tx>
          <c:spPr>
            <a:ln w="28575" cap="rnd">
              <a:solidFill>
                <a:schemeClr val="accent4"/>
              </a:solidFill>
              <a:round/>
            </a:ln>
            <a:effectLst/>
          </c:spPr>
          <c:marker>
            <c:symbol val="none"/>
          </c:marker>
          <c:cat>
            <c:numRef>
              <c:f>'2.EVOLUTION SUR 10 ANS'!$B$35:$L$35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'2.EVOLUTION SUR 10 ANS'!$B$39:$L$39</c:f>
              <c:numCache>
                <c:formatCode>#,##0</c:formatCode>
                <c:ptCount val="11"/>
                <c:pt idx="0">
                  <c:v>100</c:v>
                </c:pt>
                <c:pt idx="1">
                  <c:v>103.69426751592357</c:v>
                </c:pt>
                <c:pt idx="2">
                  <c:v>104.60191082802548</c:v>
                </c:pt>
                <c:pt idx="3">
                  <c:v>104.66560509554139</c:v>
                </c:pt>
                <c:pt idx="4">
                  <c:v>106.87898089171975</c:v>
                </c:pt>
                <c:pt idx="5">
                  <c:v>111.60828025477707</c:v>
                </c:pt>
                <c:pt idx="6">
                  <c:v>115.35031847133759</c:v>
                </c:pt>
                <c:pt idx="7">
                  <c:v>120.82802547770702</c:v>
                </c:pt>
                <c:pt idx="8">
                  <c:v>126.95859872611466</c:v>
                </c:pt>
                <c:pt idx="9">
                  <c:v>127.83439490445861</c:v>
                </c:pt>
                <c:pt idx="10">
                  <c:v>127.61146496815287</c:v>
                </c:pt>
              </c:numCache>
            </c:numRef>
          </c:val>
          <c:smooth val="0"/>
          <c:extLst>
            <c:ext xmlns:c16="http://schemas.microsoft.com/office/drawing/2014/chart" uri="{C3380CC4-5D6E-409C-BE32-E72D297353CC}">
              <c16:uniqueId val="{00000003-C7D2-47E8-9134-016654400F0B}"/>
            </c:ext>
          </c:extLst>
        </c:ser>
        <c:ser>
          <c:idx val="4"/>
          <c:order val="4"/>
          <c:tx>
            <c:strRef>
              <c:f>'2.EVOLUTION SUR 10 ANS'!$A$40</c:f>
              <c:strCache>
                <c:ptCount val="1"/>
                <c:pt idx="0">
                  <c:v>POST BAC</c:v>
                </c:pt>
              </c:strCache>
            </c:strRef>
          </c:tx>
          <c:spPr>
            <a:ln w="28575" cap="rnd">
              <a:solidFill>
                <a:schemeClr val="accent5"/>
              </a:solidFill>
              <a:round/>
            </a:ln>
            <a:effectLst/>
          </c:spPr>
          <c:marker>
            <c:symbol val="none"/>
          </c:marker>
          <c:cat>
            <c:numRef>
              <c:f>'2.EVOLUTION SUR 10 ANS'!$B$35:$L$35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'2.EVOLUTION SUR 10 ANS'!$B$40:$L$40</c:f>
              <c:numCache>
                <c:formatCode>#,##0</c:formatCode>
                <c:ptCount val="11"/>
                <c:pt idx="0">
                  <c:v>100</c:v>
                </c:pt>
                <c:pt idx="1">
                  <c:v>97.612359550561806</c:v>
                </c:pt>
                <c:pt idx="2">
                  <c:v>102.38764044943819</c:v>
                </c:pt>
                <c:pt idx="3">
                  <c:v>100.98314606741575</c:v>
                </c:pt>
                <c:pt idx="4">
                  <c:v>88.061797752808985</c:v>
                </c:pt>
                <c:pt idx="5">
                  <c:v>113.20224719101124</c:v>
                </c:pt>
                <c:pt idx="6">
                  <c:v>119.80337078651687</c:v>
                </c:pt>
                <c:pt idx="7">
                  <c:v>123.59550561797752</c:v>
                </c:pt>
                <c:pt idx="8">
                  <c:v>122.47191011235957</c:v>
                </c:pt>
                <c:pt idx="9">
                  <c:v>117.8370786516854</c:v>
                </c:pt>
                <c:pt idx="10">
                  <c:v>127.52808988764043</c:v>
                </c:pt>
              </c:numCache>
            </c:numRef>
          </c:val>
          <c:smooth val="0"/>
          <c:extLst>
            <c:ext xmlns:c16="http://schemas.microsoft.com/office/drawing/2014/chart" uri="{C3380CC4-5D6E-409C-BE32-E72D297353CC}">
              <c16:uniqueId val="{00000000-8E9C-4B48-BF8E-66BFC22A3C14}"/>
            </c:ext>
          </c:extLst>
        </c:ser>
        <c:dLbls>
          <c:showLegendKey val="0"/>
          <c:showVal val="0"/>
          <c:showCatName val="0"/>
          <c:showSerName val="0"/>
          <c:showPercent val="0"/>
          <c:showBubbleSize val="0"/>
        </c:dLbls>
        <c:smooth val="0"/>
        <c:axId val="117570944"/>
        <c:axId val="118207616"/>
      </c:lineChart>
      <c:catAx>
        <c:axId val="117570944"/>
        <c:scaling>
          <c:orientation val="minMax"/>
        </c:scaling>
        <c:delete val="0"/>
        <c:axPos val="b"/>
        <c:majorGridlines>
          <c:spPr>
            <a:ln w="9525" cap="flat" cmpd="sng" algn="ctr">
              <a:noFill/>
              <a:round/>
            </a:ln>
            <a:effectLst/>
          </c:spPr>
        </c:majorGridlines>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8207616"/>
        <c:crosses val="autoZero"/>
        <c:auto val="1"/>
        <c:lblAlgn val="ctr"/>
        <c:lblOffset val="100"/>
        <c:noMultiLvlLbl val="0"/>
      </c:catAx>
      <c:valAx>
        <c:axId val="118207616"/>
        <c:scaling>
          <c:orientation val="minMax"/>
          <c:max val="140"/>
          <c:min val="80"/>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175709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rgbClr val="FF0000"/>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fr-FR" sz="1400" b="1" i="0" baseline="0">
                <a:solidFill>
                  <a:schemeClr val="tx1"/>
                </a:solidFill>
                <a:effectLst/>
              </a:rPr>
              <a:t>Evolution des effectifs d'élèves du second degré par bassin de formation depuis 2015 (base 100)</a:t>
            </a:r>
            <a:endParaRPr lang="x-none" sz="1400">
              <a:solidFill>
                <a:schemeClr val="tx1"/>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200">
                <a:solidFill>
                  <a:sysClr val="windowText" lastClr="000000">
                    <a:lumMod val="65000"/>
                    <a:lumOff val="35000"/>
                  </a:sysClr>
                </a:solidFill>
              </a:defRPr>
            </a:pPr>
            <a:endParaRPr lang="fr-FR" sz="12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4.0976385889428736E-2"/>
          <c:y val="0.1709996740399557"/>
          <c:w val="0.93106758104790088"/>
          <c:h val="0.63578995295712448"/>
        </c:manualLayout>
      </c:layout>
      <c:lineChart>
        <c:grouping val="standard"/>
        <c:varyColors val="0"/>
        <c:ser>
          <c:idx val="0"/>
          <c:order val="0"/>
          <c:tx>
            <c:strRef>
              <c:f>'3.EVOLUT. SUR 10 ANS PAR BASSIN'!$A$35</c:f>
              <c:strCache>
                <c:ptCount val="1"/>
                <c:pt idx="0">
                  <c:v>CAYENNE</c:v>
                </c:pt>
              </c:strCache>
            </c:strRef>
          </c:tx>
          <c:spPr>
            <a:ln w="28575" cap="rnd">
              <a:solidFill>
                <a:srgbClr val="002060"/>
              </a:solidFill>
              <a:round/>
            </a:ln>
            <a:effectLst/>
          </c:spPr>
          <c:marker>
            <c:symbol val="circle"/>
            <c:size val="5"/>
            <c:spPr>
              <a:noFill/>
              <a:ln w="9525">
                <a:noFill/>
              </a:ln>
              <a:effectLst/>
            </c:spPr>
          </c:marker>
          <c:cat>
            <c:numRef>
              <c:f>'3.EVOLUT. SUR 10 ANS PAR BASSIN'!$B$34:$L$34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'3.EVOLUT. SUR 10 ANS PAR BASSIN'!$B$35:$L$35</c:f>
              <c:numCache>
                <c:formatCode>#,##0</c:formatCode>
                <c:ptCount val="11"/>
                <c:pt idx="0">
                  <c:v>100</c:v>
                </c:pt>
                <c:pt idx="1">
                  <c:v>100.7743770742243</c:v>
                </c:pt>
                <c:pt idx="2">
                  <c:v>103.80340304482958</c:v>
                </c:pt>
                <c:pt idx="3">
                  <c:v>106.66385713533163</c:v>
                </c:pt>
                <c:pt idx="4">
                  <c:v>109.05547068429648</c:v>
                </c:pt>
                <c:pt idx="5">
                  <c:v>112.95369541168414</c:v>
                </c:pt>
                <c:pt idx="6">
                  <c:v>115.56655955328452</c:v>
                </c:pt>
                <c:pt idx="7">
                  <c:v>115.29789811936996</c:v>
                </c:pt>
                <c:pt idx="8">
                  <c:v>114.82378970657959</c:v>
                </c:pt>
                <c:pt idx="9">
                  <c:v>112.66923036400991</c:v>
                </c:pt>
                <c:pt idx="10">
                  <c:v>109.84038350102723</c:v>
                </c:pt>
              </c:numCache>
            </c:numRef>
          </c:val>
          <c:smooth val="0"/>
          <c:extLst>
            <c:ext xmlns:c16="http://schemas.microsoft.com/office/drawing/2014/chart" uri="{C3380CC4-5D6E-409C-BE32-E72D297353CC}">
              <c16:uniqueId val="{00000000-3E82-460C-AD98-3CC21BFD9F47}"/>
            </c:ext>
          </c:extLst>
        </c:ser>
        <c:ser>
          <c:idx val="1"/>
          <c:order val="1"/>
          <c:tx>
            <c:strRef>
              <c:f>'3.EVOLUT. SUR 10 ANS PAR BASSIN'!$A$36</c:f>
              <c:strCache>
                <c:ptCount val="1"/>
                <c:pt idx="0">
                  <c:v>KOUROU</c:v>
                </c:pt>
              </c:strCache>
            </c:strRef>
          </c:tx>
          <c:spPr>
            <a:ln w="28575" cap="rnd">
              <a:solidFill>
                <a:srgbClr val="C00000"/>
              </a:solidFill>
              <a:prstDash val="dash"/>
              <a:round/>
            </a:ln>
            <a:effectLst/>
          </c:spPr>
          <c:marker>
            <c:symbol val="circle"/>
            <c:size val="5"/>
            <c:spPr>
              <a:noFill/>
              <a:ln w="9525">
                <a:noFill/>
              </a:ln>
              <a:effectLst/>
            </c:spPr>
          </c:marker>
          <c:cat>
            <c:numRef>
              <c:f>'3.EVOLUT. SUR 10 ANS PAR BASSIN'!$B$34:$L$34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'3.EVOLUT. SUR 10 ANS PAR BASSIN'!$B$36:$L$36</c:f>
              <c:numCache>
                <c:formatCode>#,##0</c:formatCode>
                <c:ptCount val="11"/>
                <c:pt idx="0">
                  <c:v>100</c:v>
                </c:pt>
                <c:pt idx="1">
                  <c:v>104.29205722742969</c:v>
                </c:pt>
                <c:pt idx="2">
                  <c:v>106.39697418187799</c:v>
                </c:pt>
                <c:pt idx="3">
                  <c:v>110.08057885216247</c:v>
                </c:pt>
                <c:pt idx="4">
                  <c:v>110.67258674560105</c:v>
                </c:pt>
                <c:pt idx="5">
                  <c:v>110.34369347146851</c:v>
                </c:pt>
                <c:pt idx="6">
                  <c:v>110.22858082552212</c:v>
                </c:pt>
                <c:pt idx="7">
                  <c:v>108.20588718960697</c:v>
                </c:pt>
                <c:pt idx="8">
                  <c:v>107.30143068574247</c:v>
                </c:pt>
                <c:pt idx="9">
                  <c:v>105.16362440388095</c:v>
                </c:pt>
                <c:pt idx="10">
                  <c:v>105.68985364249302</c:v>
                </c:pt>
              </c:numCache>
            </c:numRef>
          </c:val>
          <c:smooth val="0"/>
          <c:extLst>
            <c:ext xmlns:c16="http://schemas.microsoft.com/office/drawing/2014/chart" uri="{C3380CC4-5D6E-409C-BE32-E72D297353CC}">
              <c16:uniqueId val="{00000001-3E82-460C-AD98-3CC21BFD9F47}"/>
            </c:ext>
          </c:extLst>
        </c:ser>
        <c:ser>
          <c:idx val="2"/>
          <c:order val="2"/>
          <c:tx>
            <c:strRef>
              <c:f>'3.EVOLUT. SUR 10 ANS PAR BASSIN'!$A$37</c:f>
              <c:strCache>
                <c:ptCount val="1"/>
                <c:pt idx="0">
                  <c:v>SAINT-LAURENT</c:v>
                </c:pt>
              </c:strCache>
            </c:strRef>
          </c:tx>
          <c:spPr>
            <a:ln w="28575" cap="rnd">
              <a:solidFill>
                <a:srgbClr val="92D050"/>
              </a:solidFill>
              <a:round/>
            </a:ln>
            <a:effectLst/>
          </c:spPr>
          <c:marker>
            <c:symbol val="circle"/>
            <c:size val="5"/>
            <c:spPr>
              <a:noFill/>
              <a:ln w="9525">
                <a:noFill/>
              </a:ln>
              <a:effectLst/>
            </c:spPr>
          </c:marker>
          <c:cat>
            <c:numRef>
              <c:f>'3.EVOLUT. SUR 10 ANS PAR BASSIN'!$B$34:$L$34</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'3.EVOLUT. SUR 10 ANS PAR BASSIN'!$B$37:$L$37</c:f>
              <c:numCache>
                <c:formatCode>#,##0</c:formatCode>
                <c:ptCount val="11"/>
                <c:pt idx="0">
                  <c:v>100</c:v>
                </c:pt>
                <c:pt idx="1">
                  <c:v>102.74433789022648</c:v>
                </c:pt>
                <c:pt idx="2">
                  <c:v>104.75413180983473</c:v>
                </c:pt>
                <c:pt idx="3">
                  <c:v>108.00856967965721</c:v>
                </c:pt>
                <c:pt idx="4">
                  <c:v>110.59987757600489</c:v>
                </c:pt>
                <c:pt idx="5">
                  <c:v>116.0069373597225</c:v>
                </c:pt>
                <c:pt idx="6">
                  <c:v>117.60865129565394</c:v>
                </c:pt>
                <c:pt idx="7">
                  <c:v>121.93429912262803</c:v>
                </c:pt>
                <c:pt idx="8">
                  <c:v>122.40359110385634</c:v>
                </c:pt>
                <c:pt idx="9">
                  <c:v>123.72985105080596</c:v>
                </c:pt>
                <c:pt idx="10">
                  <c:v>124.93368700265253</c:v>
                </c:pt>
              </c:numCache>
            </c:numRef>
          </c:val>
          <c:smooth val="0"/>
          <c:extLst>
            <c:ext xmlns:c16="http://schemas.microsoft.com/office/drawing/2014/chart" uri="{C3380CC4-5D6E-409C-BE32-E72D297353CC}">
              <c16:uniqueId val="{00000002-3E82-460C-AD98-3CC21BFD9F47}"/>
            </c:ext>
          </c:extLst>
        </c:ser>
        <c:dLbls>
          <c:showLegendKey val="0"/>
          <c:showVal val="0"/>
          <c:showCatName val="0"/>
          <c:showSerName val="0"/>
          <c:showPercent val="0"/>
          <c:showBubbleSize val="0"/>
        </c:dLbls>
        <c:marker val="1"/>
        <c:smooth val="0"/>
        <c:axId val="75646080"/>
        <c:axId val="75648000"/>
      </c:lineChart>
      <c:catAx>
        <c:axId val="75646080"/>
        <c:scaling>
          <c:orientation val="minMax"/>
        </c:scaling>
        <c:delete val="0"/>
        <c:axPos val="b"/>
        <c:numFmt formatCode="General" sourceLinked="1"/>
        <c:majorTickMark val="in"/>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75648000"/>
        <c:crosses val="autoZero"/>
        <c:auto val="1"/>
        <c:lblAlgn val="ctr"/>
        <c:lblOffset val="100"/>
        <c:noMultiLvlLbl val="0"/>
      </c:catAx>
      <c:valAx>
        <c:axId val="75648000"/>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75646080"/>
        <c:crosses val="autoZero"/>
        <c:crossBetween val="midCat"/>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5875" cap="flat" cmpd="sng" algn="ctr">
      <a:solidFill>
        <a:srgbClr val="FF0000"/>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7</xdr:col>
      <xdr:colOff>466725</xdr:colOff>
      <xdr:row>9</xdr:row>
      <xdr:rowOff>180975</xdr:rowOff>
    </xdr:to>
    <xdr:pic>
      <xdr:nvPicPr>
        <xdr:cNvPr id="3754" name="Image 4">
          <a:extLst>
            <a:ext uri="{FF2B5EF4-FFF2-40B4-BE49-F238E27FC236}">
              <a16:creationId xmlns:a16="http://schemas.microsoft.com/office/drawing/2014/main" id="{00000000-0008-0000-0000-0000AA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51244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19</xdr:row>
      <xdr:rowOff>63500</xdr:rowOff>
    </xdr:from>
    <xdr:to>
      <xdr:col>7</xdr:col>
      <xdr:colOff>523875</xdr:colOff>
      <xdr:row>24</xdr:row>
      <xdr:rowOff>317500</xdr:rowOff>
    </xdr:to>
    <xdr:pic>
      <xdr:nvPicPr>
        <xdr:cNvPr id="3755" name="Picture 1">
          <a:extLst>
            <a:ext uri="{FF2B5EF4-FFF2-40B4-BE49-F238E27FC236}">
              <a16:creationId xmlns:a16="http://schemas.microsoft.com/office/drawing/2014/main" id="{00000000-0008-0000-0000-0000AB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30750"/>
          <a:ext cx="5124450" cy="192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248478</xdr:colOff>
      <xdr:row>0</xdr:row>
      <xdr:rowOff>16510</xdr:rowOff>
    </xdr:from>
    <xdr:to>
      <xdr:col>12</xdr:col>
      <xdr:colOff>667038</xdr:colOff>
      <xdr:row>7</xdr:row>
      <xdr:rowOff>142849</xdr:rowOff>
    </xdr:to>
    <xdr:pic>
      <xdr:nvPicPr>
        <xdr:cNvPr id="5" name="Image 4">
          <a:extLst>
            <a:ext uri="{FF2B5EF4-FFF2-40B4-BE49-F238E27FC236}">
              <a16:creationId xmlns:a16="http://schemas.microsoft.com/office/drawing/2014/main" id="{6C796A87-586B-4115-A945-237032486D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34978" y="16510"/>
          <a:ext cx="2605169" cy="1451556"/>
        </a:xfrm>
        <a:prstGeom prst="rect">
          <a:avLst/>
        </a:prstGeom>
      </xdr:spPr>
    </xdr:pic>
    <xdr:clientData/>
  </xdr:twoCellAnchor>
  <xdr:twoCellAnchor editAs="oneCell">
    <xdr:from>
      <xdr:col>9</xdr:col>
      <xdr:colOff>235227</xdr:colOff>
      <xdr:row>6</xdr:row>
      <xdr:rowOff>177442</xdr:rowOff>
    </xdr:from>
    <xdr:to>
      <xdr:col>12</xdr:col>
      <xdr:colOff>367306</xdr:colOff>
      <xdr:row>14</xdr:row>
      <xdr:rowOff>6819</xdr:rowOff>
    </xdr:to>
    <xdr:pic>
      <xdr:nvPicPr>
        <xdr:cNvPr id="6" name="Image 5">
          <a:extLst>
            <a:ext uri="{FF2B5EF4-FFF2-40B4-BE49-F238E27FC236}">
              <a16:creationId xmlns:a16="http://schemas.microsoft.com/office/drawing/2014/main" id="{18A5B0BE-480D-48E5-936C-334643803E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21727" y="1320442"/>
          <a:ext cx="2318688" cy="1568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864023</xdr:colOff>
      <xdr:row>9</xdr:row>
      <xdr:rowOff>88477</xdr:rowOff>
    </xdr:from>
    <xdr:to>
      <xdr:col>12</xdr:col>
      <xdr:colOff>179917</xdr:colOff>
      <xdr:row>29</xdr:row>
      <xdr:rowOff>63500</xdr:rowOff>
    </xdr:to>
    <xdr:graphicFrame macro="">
      <xdr:nvGraphicFramePr>
        <xdr:cNvPr id="3" name="Graphique 2">
          <a:extLst>
            <a:ext uri="{FF2B5EF4-FFF2-40B4-BE49-F238E27FC236}">
              <a16:creationId xmlns:a16="http://schemas.microsoft.com/office/drawing/2014/main" id="{8BD6A567-80F0-44D0-A91B-DF564F4DA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0.2905</cdr:x>
      <cdr:y>0.18528</cdr:y>
    </cdr:from>
    <cdr:to>
      <cdr:x>0.95638</cdr:x>
      <cdr:y>0.61333</cdr:y>
    </cdr:to>
    <cdr:sp macro="" textlink="">
      <cdr:nvSpPr>
        <cdr:cNvPr id="3" name="ZoneTexte 2">
          <a:extLst xmlns:a="http://schemas.openxmlformats.org/drawingml/2006/main">
            <a:ext uri="{FF2B5EF4-FFF2-40B4-BE49-F238E27FC236}">
              <a16:creationId xmlns:a16="http://schemas.microsoft.com/office/drawing/2014/main" id="{284110D9-406B-4AFD-BB92-4EDB41C7CC06}"/>
            </a:ext>
          </a:extLst>
        </cdr:cNvPr>
        <cdr:cNvSpPr txBox="1"/>
      </cdr:nvSpPr>
      <cdr:spPr>
        <a:xfrm xmlns:a="http://schemas.openxmlformats.org/drawingml/2006/main">
          <a:off x="2502845" y="618425"/>
          <a:ext cx="5736980" cy="1428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x-none" sz="1100"/>
        </a:p>
      </cdr:txBody>
    </cdr:sp>
  </cdr:relSizeAnchor>
  <cdr:relSizeAnchor xmlns:cdr="http://schemas.openxmlformats.org/drawingml/2006/chartDrawing">
    <cdr:from>
      <cdr:x>0.15528</cdr:x>
      <cdr:y>0</cdr:y>
    </cdr:from>
    <cdr:to>
      <cdr:x>0.93427</cdr:x>
      <cdr:y>0.16683</cdr:y>
    </cdr:to>
    <cdr:sp macro="" textlink="">
      <cdr:nvSpPr>
        <cdr:cNvPr id="4" name="ZoneTexte 3">
          <a:extLst xmlns:a="http://schemas.openxmlformats.org/drawingml/2006/main">
            <a:ext uri="{FF2B5EF4-FFF2-40B4-BE49-F238E27FC236}">
              <a16:creationId xmlns:a16="http://schemas.microsoft.com/office/drawing/2014/main" id="{1ADB0FE9-2DED-4315-A553-28C23A0AB86D}"/>
            </a:ext>
          </a:extLst>
        </cdr:cNvPr>
        <cdr:cNvSpPr txBox="1"/>
      </cdr:nvSpPr>
      <cdr:spPr>
        <a:xfrm xmlns:a="http://schemas.openxmlformats.org/drawingml/2006/main">
          <a:off x="1337865" y="0"/>
          <a:ext cx="6711461" cy="5568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600" b="1">
              <a:solidFill>
                <a:schemeClr val="tx1"/>
              </a:solidFill>
            </a:rPr>
            <a:t>Evolution des effectifs</a:t>
          </a:r>
          <a:r>
            <a:rPr lang="fr-FR" sz="1600" b="1" baseline="0">
              <a:solidFill>
                <a:schemeClr val="tx1"/>
              </a:solidFill>
            </a:rPr>
            <a:t> d'élèves du second degré depuis 2015 (base 100)</a:t>
          </a:r>
          <a:endParaRPr lang="x-none" sz="1600" b="1">
            <a:solidFill>
              <a:schemeClr val="tx1"/>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8</xdr:row>
      <xdr:rowOff>54822</xdr:rowOff>
    </xdr:from>
    <xdr:to>
      <xdr:col>12</xdr:col>
      <xdr:colOff>779358</xdr:colOff>
      <xdr:row>28</xdr:row>
      <xdr:rowOff>135679</xdr:rowOff>
    </xdr:to>
    <xdr:graphicFrame macro="">
      <xdr:nvGraphicFramePr>
        <xdr:cNvPr id="4" name="Graphique 3">
          <a:extLst>
            <a:ext uri="{FF2B5EF4-FFF2-40B4-BE49-F238E27FC236}">
              <a16:creationId xmlns:a16="http://schemas.microsoft.com/office/drawing/2014/main" id="{7E6D42B8-371A-4170-8D56-759CF87BD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26504</xdr:colOff>
      <xdr:row>3</xdr:row>
      <xdr:rowOff>0</xdr:rowOff>
    </xdr:from>
    <xdr:to>
      <xdr:col>7</xdr:col>
      <xdr:colOff>755374</xdr:colOff>
      <xdr:row>18</xdr:row>
      <xdr:rowOff>149307</xdr:rowOff>
    </xdr:to>
    <xdr:pic>
      <xdr:nvPicPr>
        <xdr:cNvPr id="5" name="Image 4">
          <a:extLst>
            <a:ext uri="{FF2B5EF4-FFF2-40B4-BE49-F238E27FC236}">
              <a16:creationId xmlns:a16="http://schemas.microsoft.com/office/drawing/2014/main" id="{DEDFAF86-897A-142F-6F63-CA20FA03B954}"/>
            </a:ext>
          </a:extLst>
        </xdr:cNvPr>
        <xdr:cNvPicPr>
          <a:picLocks noChangeAspect="1"/>
        </xdr:cNvPicPr>
      </xdr:nvPicPr>
      <xdr:blipFill>
        <a:blip xmlns:r="http://schemas.openxmlformats.org/officeDocument/2006/relationships" r:embed="rId1"/>
        <a:stretch>
          <a:fillRect/>
        </a:stretch>
      </xdr:blipFill>
      <xdr:spPr>
        <a:xfrm>
          <a:off x="3207026" y="662609"/>
          <a:ext cx="3114261" cy="2634089"/>
        </a:xfrm>
        <a:prstGeom prst="rect">
          <a:avLst/>
        </a:prstGeom>
      </xdr:spPr>
    </xdr:pic>
    <xdr:clientData/>
  </xdr:twoCellAnchor>
  <xdr:twoCellAnchor editAs="oneCell">
    <xdr:from>
      <xdr:col>0</xdr:col>
      <xdr:colOff>152401</xdr:colOff>
      <xdr:row>3</xdr:row>
      <xdr:rowOff>0</xdr:rowOff>
    </xdr:from>
    <xdr:to>
      <xdr:col>3</xdr:col>
      <xdr:colOff>589982</xdr:colOff>
      <xdr:row>18</xdr:row>
      <xdr:rowOff>86139</xdr:rowOff>
    </xdr:to>
    <xdr:pic>
      <xdr:nvPicPr>
        <xdr:cNvPr id="6" name="Image 5">
          <a:extLst>
            <a:ext uri="{FF2B5EF4-FFF2-40B4-BE49-F238E27FC236}">
              <a16:creationId xmlns:a16="http://schemas.microsoft.com/office/drawing/2014/main" id="{F7AA2DA6-D2E9-BDCF-210C-FB33CA8115DC}"/>
            </a:ext>
          </a:extLst>
        </xdr:cNvPr>
        <xdr:cNvPicPr>
          <a:picLocks noChangeAspect="1"/>
        </xdr:cNvPicPr>
      </xdr:nvPicPr>
      <xdr:blipFill>
        <a:blip xmlns:r="http://schemas.openxmlformats.org/officeDocument/2006/relationships" r:embed="rId2"/>
        <a:stretch>
          <a:fillRect/>
        </a:stretch>
      </xdr:blipFill>
      <xdr:spPr>
        <a:xfrm>
          <a:off x="152401" y="662609"/>
          <a:ext cx="2822972" cy="2570921"/>
        </a:xfrm>
        <a:prstGeom prst="rect">
          <a:avLst/>
        </a:prstGeom>
      </xdr:spPr>
    </xdr:pic>
    <xdr:clientData/>
  </xdr:twoCellAnchor>
  <xdr:twoCellAnchor editAs="oneCell">
    <xdr:from>
      <xdr:col>8</xdr:col>
      <xdr:colOff>26504</xdr:colOff>
      <xdr:row>2</xdr:row>
      <xdr:rowOff>231912</xdr:rowOff>
    </xdr:from>
    <xdr:to>
      <xdr:col>11</xdr:col>
      <xdr:colOff>457200</xdr:colOff>
      <xdr:row>18</xdr:row>
      <xdr:rowOff>137092</xdr:rowOff>
    </xdr:to>
    <xdr:pic>
      <xdr:nvPicPr>
        <xdr:cNvPr id="7" name="Image 6">
          <a:extLst>
            <a:ext uri="{FF2B5EF4-FFF2-40B4-BE49-F238E27FC236}">
              <a16:creationId xmlns:a16="http://schemas.microsoft.com/office/drawing/2014/main" id="{DA2FA43B-17F2-A5EB-874F-7E2F6FEE4283}"/>
            </a:ext>
          </a:extLst>
        </xdr:cNvPr>
        <xdr:cNvPicPr>
          <a:picLocks noChangeAspect="1"/>
        </xdr:cNvPicPr>
      </xdr:nvPicPr>
      <xdr:blipFill>
        <a:blip xmlns:r="http://schemas.openxmlformats.org/officeDocument/2006/relationships" r:embed="rId3"/>
        <a:stretch>
          <a:fillRect/>
        </a:stretch>
      </xdr:blipFill>
      <xdr:spPr>
        <a:xfrm>
          <a:off x="6387547" y="662608"/>
          <a:ext cx="2816088" cy="2621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SA/ssa/1_Constats%20de%20rentr&#233;e/2nd%20degr&#233;/Rentr&#233;e%202025/Constat%20Final/Sortie_p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SA/ssa/demandes/Demandes%20internes/2025-2026/CSA/CSA_Constat%202nd%20degr&#233;%202025%20Doc%20de%20tavai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SA/ssa/1_Constats%20de%20rentr&#233;e/2nd%20degr&#233;/Rentr&#233;e%202025/Constat%20Final/Tableau%20crois&#233;s/Sortie_p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Feuil2"/>
    </sheetNames>
    <sheetDataSet>
      <sheetData sheetId="0">
        <row r="1">
          <cell r="A1" t="str">
            <v>etab</v>
          </cell>
          <cell r="B1">
            <v>21110</v>
          </cell>
          <cell r="C1">
            <v>21120</v>
          </cell>
          <cell r="D1">
            <v>21150</v>
          </cell>
          <cell r="E1">
            <v>21160</v>
          </cell>
          <cell r="F1">
            <v>22111</v>
          </cell>
          <cell r="G1">
            <v>22112</v>
          </cell>
          <cell r="H1">
            <v>22121</v>
          </cell>
          <cell r="I1">
            <v>22122</v>
          </cell>
          <cell r="J1">
            <v>22131</v>
          </cell>
          <cell r="K1">
            <v>22132</v>
          </cell>
          <cell r="L1">
            <v>23110</v>
          </cell>
          <cell r="M1">
            <v>23210</v>
          </cell>
          <cell r="N1">
            <v>23220</v>
          </cell>
          <cell r="O1">
            <v>23810</v>
          </cell>
          <cell r="P1">
            <v>23820</v>
          </cell>
          <cell r="Q1">
            <v>23830</v>
          </cell>
          <cell r="R1" t="str">
            <v>23J00</v>
          </cell>
          <cell r="S1" t="str">
            <v>23K00</v>
          </cell>
          <cell r="T1">
            <v>24310</v>
          </cell>
          <cell r="U1">
            <v>24320</v>
          </cell>
          <cell r="V1">
            <v>24330</v>
          </cell>
          <cell r="W1">
            <v>24340</v>
          </cell>
          <cell r="X1">
            <v>31111</v>
          </cell>
          <cell r="Y1">
            <v>31121</v>
          </cell>
          <cell r="Z1">
            <v>32111</v>
          </cell>
          <cell r="AA1">
            <v>32211</v>
          </cell>
          <cell r="AB1">
            <v>32221</v>
          </cell>
          <cell r="AC1">
            <v>32420</v>
          </cell>
          <cell r="AD1">
            <v>32920</v>
          </cell>
          <cell r="AE1" t="str">
            <v>32A11</v>
          </cell>
          <cell r="AF1" t="str">
            <v>32A21</v>
          </cell>
          <cell r="AG1" t="str">
            <v>32A31</v>
          </cell>
          <cell r="AH1" t="str">
            <v>41411</v>
          </cell>
          <cell r="AI1" t="str">
            <v>42110</v>
          </cell>
          <cell r="AJ1" t="str">
            <v>42230</v>
          </cell>
          <cell r="AK1" t="str">
            <v>44210</v>
          </cell>
        </row>
        <row r="2">
          <cell r="A2" t="str">
            <v>9730001N</v>
          </cell>
          <cell r="B2">
            <v>0</v>
          </cell>
          <cell r="C2">
            <v>0</v>
          </cell>
          <cell r="D2">
            <v>0</v>
          </cell>
          <cell r="E2">
            <v>0</v>
          </cell>
          <cell r="F2">
            <v>332</v>
          </cell>
          <cell r="G2">
            <v>0</v>
          </cell>
          <cell r="H2">
            <v>207</v>
          </cell>
          <cell r="I2">
            <v>96</v>
          </cell>
          <cell r="J2">
            <v>213</v>
          </cell>
          <cell r="K2">
            <v>93</v>
          </cell>
          <cell r="L2">
            <v>0</v>
          </cell>
          <cell r="M2">
            <v>0</v>
          </cell>
          <cell r="N2">
            <v>0</v>
          </cell>
          <cell r="O2">
            <v>0</v>
          </cell>
          <cell r="P2">
            <v>0</v>
          </cell>
          <cell r="Q2">
            <v>0</v>
          </cell>
          <cell r="R2">
            <v>0</v>
          </cell>
          <cell r="S2">
            <v>0</v>
          </cell>
          <cell r="T2">
            <v>0</v>
          </cell>
          <cell r="U2">
            <v>0</v>
          </cell>
          <cell r="V2">
            <v>0</v>
          </cell>
          <cell r="W2">
            <v>0</v>
          </cell>
          <cell r="X2">
            <v>11</v>
          </cell>
          <cell r="Y2">
            <v>7</v>
          </cell>
          <cell r="Z2">
            <v>0</v>
          </cell>
          <cell r="AA2">
            <v>133</v>
          </cell>
          <cell r="AB2">
            <v>89</v>
          </cell>
          <cell r="AC2">
            <v>0</v>
          </cell>
          <cell r="AD2">
            <v>0</v>
          </cell>
          <cell r="AE2">
            <v>15</v>
          </cell>
          <cell r="AF2">
            <v>7</v>
          </cell>
          <cell r="AG2">
            <v>5</v>
          </cell>
          <cell r="AH2">
            <v>0</v>
          </cell>
          <cell r="AI2">
            <v>0</v>
          </cell>
          <cell r="AJ2">
            <v>0</v>
          </cell>
          <cell r="AK2">
            <v>0</v>
          </cell>
        </row>
        <row r="3">
          <cell r="A3" t="str">
            <v>9730003R</v>
          </cell>
          <cell r="B3">
            <v>0</v>
          </cell>
          <cell r="C3">
            <v>0</v>
          </cell>
          <cell r="D3">
            <v>0</v>
          </cell>
          <cell r="E3">
            <v>0</v>
          </cell>
          <cell r="F3">
            <v>0</v>
          </cell>
          <cell r="G3">
            <v>0</v>
          </cell>
          <cell r="H3">
            <v>0</v>
          </cell>
          <cell r="I3">
            <v>0</v>
          </cell>
          <cell r="J3">
            <v>0</v>
          </cell>
          <cell r="K3">
            <v>0</v>
          </cell>
          <cell r="L3">
            <v>0</v>
          </cell>
          <cell r="M3">
            <v>50</v>
          </cell>
          <cell r="N3">
            <v>68</v>
          </cell>
          <cell r="O3">
            <v>131</v>
          </cell>
          <cell r="P3">
            <v>178</v>
          </cell>
          <cell r="Q3">
            <v>160</v>
          </cell>
          <cell r="R3">
            <v>0</v>
          </cell>
          <cell r="S3">
            <v>0</v>
          </cell>
          <cell r="T3">
            <v>0</v>
          </cell>
          <cell r="U3">
            <v>0</v>
          </cell>
          <cell r="V3">
            <v>0</v>
          </cell>
          <cell r="W3">
            <v>0</v>
          </cell>
          <cell r="X3">
            <v>0</v>
          </cell>
          <cell r="Y3">
            <v>0</v>
          </cell>
          <cell r="Z3">
            <v>0</v>
          </cell>
          <cell r="AA3">
            <v>13</v>
          </cell>
          <cell r="AB3">
            <v>0</v>
          </cell>
          <cell r="AC3">
            <v>0</v>
          </cell>
          <cell r="AD3">
            <v>0</v>
          </cell>
          <cell r="AE3">
            <v>0</v>
          </cell>
          <cell r="AF3">
            <v>0</v>
          </cell>
          <cell r="AG3">
            <v>0</v>
          </cell>
          <cell r="AH3">
            <v>0</v>
          </cell>
          <cell r="AI3">
            <v>0</v>
          </cell>
          <cell r="AJ3">
            <v>0</v>
          </cell>
          <cell r="AK3">
            <v>0</v>
          </cell>
        </row>
        <row r="4">
          <cell r="A4" t="str">
            <v>9730020J</v>
          </cell>
          <cell r="B4">
            <v>206</v>
          </cell>
          <cell r="C4">
            <v>167</v>
          </cell>
          <cell r="D4">
            <v>214</v>
          </cell>
          <cell r="E4">
            <v>196</v>
          </cell>
          <cell r="F4">
            <v>0</v>
          </cell>
          <cell r="G4">
            <v>0</v>
          </cell>
          <cell r="H4">
            <v>0</v>
          </cell>
          <cell r="I4">
            <v>0</v>
          </cell>
          <cell r="J4">
            <v>0</v>
          </cell>
          <cell r="K4">
            <v>0</v>
          </cell>
          <cell r="L4">
            <v>0</v>
          </cell>
          <cell r="M4">
            <v>0</v>
          </cell>
          <cell r="N4">
            <v>0</v>
          </cell>
          <cell r="O4">
            <v>0</v>
          </cell>
          <cell r="P4">
            <v>0</v>
          </cell>
          <cell r="Q4">
            <v>0</v>
          </cell>
          <cell r="R4">
            <v>0</v>
          </cell>
          <cell r="S4">
            <v>0</v>
          </cell>
          <cell r="T4">
            <v>15</v>
          </cell>
          <cell r="U4">
            <v>17</v>
          </cell>
          <cell r="V4">
            <v>31</v>
          </cell>
          <cell r="W4">
            <v>26</v>
          </cell>
          <cell r="X4">
            <v>0</v>
          </cell>
          <cell r="Y4">
            <v>0</v>
          </cell>
          <cell r="Z4">
            <v>0</v>
          </cell>
          <cell r="AA4">
            <v>0</v>
          </cell>
          <cell r="AB4">
            <v>0</v>
          </cell>
          <cell r="AC4">
            <v>0</v>
          </cell>
          <cell r="AD4">
            <v>0</v>
          </cell>
          <cell r="AE4">
            <v>0</v>
          </cell>
          <cell r="AF4">
            <v>0</v>
          </cell>
          <cell r="AG4">
            <v>0</v>
          </cell>
          <cell r="AH4">
            <v>0</v>
          </cell>
          <cell r="AI4">
            <v>0</v>
          </cell>
          <cell r="AJ4">
            <v>0</v>
          </cell>
          <cell r="AK4">
            <v>0</v>
          </cell>
        </row>
        <row r="5">
          <cell r="A5" t="str">
            <v>9730083C</v>
          </cell>
          <cell r="B5">
            <v>243</v>
          </cell>
          <cell r="C5">
            <v>279</v>
          </cell>
          <cell r="D5">
            <v>301</v>
          </cell>
          <cell r="E5">
            <v>304</v>
          </cell>
          <cell r="F5">
            <v>0</v>
          </cell>
          <cell r="G5">
            <v>0</v>
          </cell>
          <cell r="H5">
            <v>0</v>
          </cell>
          <cell r="I5">
            <v>0</v>
          </cell>
          <cell r="J5">
            <v>0</v>
          </cell>
          <cell r="K5">
            <v>0</v>
          </cell>
          <cell r="L5">
            <v>0</v>
          </cell>
          <cell r="M5">
            <v>0</v>
          </cell>
          <cell r="N5">
            <v>0</v>
          </cell>
          <cell r="O5">
            <v>0</v>
          </cell>
          <cell r="P5">
            <v>0</v>
          </cell>
          <cell r="Q5">
            <v>0</v>
          </cell>
          <cell r="R5">
            <v>0</v>
          </cell>
          <cell r="S5">
            <v>0</v>
          </cell>
          <cell r="T5">
            <v>14</v>
          </cell>
          <cell r="U5">
            <v>27</v>
          </cell>
          <cell r="V5">
            <v>25</v>
          </cell>
          <cell r="W5">
            <v>18</v>
          </cell>
          <cell r="X5">
            <v>0</v>
          </cell>
          <cell r="Y5">
            <v>0</v>
          </cell>
          <cell r="Z5">
            <v>0</v>
          </cell>
          <cell r="AA5">
            <v>0</v>
          </cell>
          <cell r="AB5">
            <v>0</v>
          </cell>
          <cell r="AC5">
            <v>0</v>
          </cell>
          <cell r="AD5">
            <v>0</v>
          </cell>
          <cell r="AE5">
            <v>0</v>
          </cell>
          <cell r="AF5">
            <v>0</v>
          </cell>
          <cell r="AG5">
            <v>0</v>
          </cell>
          <cell r="AH5">
            <v>1</v>
          </cell>
          <cell r="AI5">
            <v>0</v>
          </cell>
          <cell r="AJ5">
            <v>0</v>
          </cell>
          <cell r="AK5">
            <v>0</v>
          </cell>
        </row>
        <row r="6">
          <cell r="A6" t="str">
            <v>9730091L</v>
          </cell>
          <cell r="B6">
            <v>207</v>
          </cell>
          <cell r="C6">
            <v>204</v>
          </cell>
          <cell r="D6">
            <v>192</v>
          </cell>
          <cell r="E6">
            <v>160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row>
        <row r="7">
          <cell r="A7" t="str">
            <v>9730094P</v>
          </cell>
          <cell r="B7">
            <v>0</v>
          </cell>
          <cell r="C7">
            <v>0</v>
          </cell>
          <cell r="D7">
            <v>0</v>
          </cell>
          <cell r="E7">
            <v>0</v>
          </cell>
          <cell r="F7">
            <v>0</v>
          </cell>
          <cell r="G7">
            <v>0</v>
          </cell>
          <cell r="H7">
            <v>0</v>
          </cell>
          <cell r="I7">
            <v>0</v>
          </cell>
          <cell r="J7">
            <v>0</v>
          </cell>
          <cell r="K7">
            <v>0</v>
          </cell>
          <cell r="L7">
            <v>9</v>
          </cell>
          <cell r="M7">
            <v>121</v>
          </cell>
          <cell r="N7">
            <v>105</v>
          </cell>
          <cell r="O7">
            <v>145</v>
          </cell>
          <cell r="P7">
            <v>153</v>
          </cell>
          <cell r="Q7">
            <v>155</v>
          </cell>
          <cell r="R7">
            <v>0</v>
          </cell>
          <cell r="S7">
            <v>23</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8</v>
          </cell>
        </row>
        <row r="8">
          <cell r="A8" t="str">
            <v>9730108E</v>
          </cell>
          <cell r="B8">
            <v>0</v>
          </cell>
          <cell r="C8">
            <v>0</v>
          </cell>
          <cell r="D8">
            <v>0</v>
          </cell>
          <cell r="E8">
            <v>0</v>
          </cell>
          <cell r="F8">
            <v>195</v>
          </cell>
          <cell r="G8">
            <v>0</v>
          </cell>
          <cell r="H8">
            <v>113</v>
          </cell>
          <cell r="I8">
            <v>95</v>
          </cell>
          <cell r="J8">
            <v>105</v>
          </cell>
          <cell r="K8">
            <v>154</v>
          </cell>
          <cell r="L8">
            <v>0</v>
          </cell>
          <cell r="M8">
            <v>34</v>
          </cell>
          <cell r="N8">
            <v>0</v>
          </cell>
          <cell r="O8">
            <v>72</v>
          </cell>
          <cell r="P8">
            <v>86</v>
          </cell>
          <cell r="Q8">
            <v>86</v>
          </cell>
          <cell r="R8">
            <v>0</v>
          </cell>
          <cell r="S8">
            <v>0</v>
          </cell>
          <cell r="T8">
            <v>0</v>
          </cell>
          <cell r="U8">
            <v>0</v>
          </cell>
          <cell r="V8">
            <v>0</v>
          </cell>
          <cell r="W8">
            <v>0</v>
          </cell>
          <cell r="X8">
            <v>0</v>
          </cell>
          <cell r="Y8">
            <v>0</v>
          </cell>
          <cell r="Z8">
            <v>0</v>
          </cell>
          <cell r="AA8">
            <v>70</v>
          </cell>
          <cell r="AB8">
            <v>47</v>
          </cell>
          <cell r="AC8">
            <v>0</v>
          </cell>
          <cell r="AD8">
            <v>0</v>
          </cell>
          <cell r="AE8">
            <v>0</v>
          </cell>
          <cell r="AF8">
            <v>0</v>
          </cell>
          <cell r="AG8">
            <v>0</v>
          </cell>
          <cell r="AH8">
            <v>0</v>
          </cell>
          <cell r="AI8">
            <v>0</v>
          </cell>
          <cell r="AJ8">
            <v>0</v>
          </cell>
          <cell r="AK8">
            <v>0</v>
          </cell>
        </row>
        <row r="9">
          <cell r="A9" t="str">
            <v>9730110G</v>
          </cell>
          <cell r="B9">
            <v>238</v>
          </cell>
          <cell r="C9">
            <v>241</v>
          </cell>
          <cell r="D9">
            <v>252</v>
          </cell>
          <cell r="E9">
            <v>221</v>
          </cell>
          <cell r="F9">
            <v>0</v>
          </cell>
          <cell r="G9">
            <v>0</v>
          </cell>
          <cell r="H9">
            <v>0</v>
          </cell>
          <cell r="I9">
            <v>0</v>
          </cell>
          <cell r="J9">
            <v>0</v>
          </cell>
          <cell r="K9">
            <v>0</v>
          </cell>
          <cell r="L9">
            <v>0</v>
          </cell>
          <cell r="M9">
            <v>0</v>
          </cell>
          <cell r="N9">
            <v>0</v>
          </cell>
          <cell r="O9">
            <v>0</v>
          </cell>
          <cell r="P9">
            <v>0</v>
          </cell>
          <cell r="Q9">
            <v>0</v>
          </cell>
          <cell r="R9">
            <v>0</v>
          </cell>
          <cell r="S9">
            <v>0</v>
          </cell>
          <cell r="T9">
            <v>16</v>
          </cell>
          <cell r="U9">
            <v>30</v>
          </cell>
          <cell r="V9">
            <v>33</v>
          </cell>
          <cell r="W9">
            <v>32</v>
          </cell>
          <cell r="X9">
            <v>0</v>
          </cell>
          <cell r="Y9">
            <v>0</v>
          </cell>
          <cell r="Z9">
            <v>0</v>
          </cell>
          <cell r="AA9">
            <v>0</v>
          </cell>
          <cell r="AB9">
            <v>0</v>
          </cell>
          <cell r="AC9">
            <v>0</v>
          </cell>
          <cell r="AD9">
            <v>0</v>
          </cell>
          <cell r="AE9">
            <v>0</v>
          </cell>
          <cell r="AF9">
            <v>0</v>
          </cell>
          <cell r="AG9">
            <v>0</v>
          </cell>
          <cell r="AH9">
            <v>0</v>
          </cell>
          <cell r="AI9">
            <v>0</v>
          </cell>
          <cell r="AJ9">
            <v>0</v>
          </cell>
          <cell r="AK9">
            <v>0</v>
          </cell>
        </row>
        <row r="10">
          <cell r="A10" t="str">
            <v>9730125Y</v>
          </cell>
          <cell r="B10">
            <v>151</v>
          </cell>
          <cell r="C10">
            <v>159</v>
          </cell>
          <cell r="D10">
            <v>167</v>
          </cell>
          <cell r="E10">
            <v>173</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39</v>
          </cell>
          <cell r="U10">
            <v>39</v>
          </cell>
          <cell r="V10">
            <v>63</v>
          </cell>
          <cell r="W10">
            <v>50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row>
        <row r="11">
          <cell r="A11" t="str">
            <v>9730130D</v>
          </cell>
          <cell r="B11">
            <v>122</v>
          </cell>
          <cell r="C11">
            <v>135</v>
          </cell>
          <cell r="D11">
            <v>129</v>
          </cell>
          <cell r="E11">
            <v>164</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row>
        <row r="12">
          <cell r="A12" t="str">
            <v>9730145V</v>
          </cell>
          <cell r="B12">
            <v>48</v>
          </cell>
          <cell r="C12">
            <v>28</v>
          </cell>
          <cell r="D12">
            <v>32</v>
          </cell>
          <cell r="E12">
            <v>33</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6</v>
          </cell>
          <cell r="U12">
            <v>9</v>
          </cell>
          <cell r="V12">
            <v>15</v>
          </cell>
          <cell r="W12">
            <v>17</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row>
        <row r="13">
          <cell r="A13" t="str">
            <v>9730173A</v>
          </cell>
          <cell r="B13">
            <v>171</v>
          </cell>
          <cell r="C13">
            <v>140</v>
          </cell>
          <cell r="D13">
            <v>173</v>
          </cell>
          <cell r="E13">
            <v>155</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10</v>
          </cell>
          <cell r="U13">
            <v>9</v>
          </cell>
          <cell r="V13">
            <v>17</v>
          </cell>
          <cell r="W13">
            <v>31</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row>
        <row r="14">
          <cell r="A14" t="str">
            <v>9730179G</v>
          </cell>
          <cell r="B14">
            <v>204</v>
          </cell>
          <cell r="C14">
            <v>222</v>
          </cell>
          <cell r="D14">
            <v>213</v>
          </cell>
          <cell r="E14">
            <v>220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v>
          </cell>
          <cell r="U14">
            <v>33</v>
          </cell>
          <cell r="V14">
            <v>21</v>
          </cell>
          <cell r="W14">
            <v>19</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row>
        <row r="15">
          <cell r="A15" t="str">
            <v>9730182K</v>
          </cell>
          <cell r="B15">
            <v>180</v>
          </cell>
          <cell r="C15">
            <v>199</v>
          </cell>
          <cell r="D15">
            <v>239</v>
          </cell>
          <cell r="E15">
            <v>248</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row>
        <row r="16">
          <cell r="A16" t="str">
            <v>9730192W</v>
          </cell>
          <cell r="B16">
            <v>149</v>
          </cell>
          <cell r="C16">
            <v>152</v>
          </cell>
          <cell r="D16">
            <v>156</v>
          </cell>
          <cell r="E16">
            <v>152</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9</v>
          </cell>
          <cell r="U16">
            <v>9</v>
          </cell>
          <cell r="V16">
            <v>22</v>
          </cell>
          <cell r="W16">
            <v>34</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row>
        <row r="17">
          <cell r="A17" t="str">
            <v>9730193X</v>
          </cell>
          <cell r="B17">
            <v>153</v>
          </cell>
          <cell r="C17">
            <v>133</v>
          </cell>
          <cell r="D17">
            <v>124</v>
          </cell>
          <cell r="E17">
            <v>107</v>
          </cell>
          <cell r="F17">
            <v>0</v>
          </cell>
          <cell r="G17">
            <v>0</v>
          </cell>
          <cell r="H17">
            <v>0</v>
          </cell>
          <cell r="I17">
            <v>0</v>
          </cell>
          <cell r="J17">
            <v>0</v>
          </cell>
          <cell r="K17">
            <v>0</v>
          </cell>
          <cell r="L17">
            <v>0</v>
          </cell>
          <cell r="M17">
            <v>0</v>
          </cell>
          <cell r="N17">
            <v>9</v>
          </cell>
          <cell r="O17">
            <v>0</v>
          </cell>
          <cell r="P17">
            <v>0</v>
          </cell>
          <cell r="Q17">
            <v>0</v>
          </cell>
          <cell r="R17">
            <v>0</v>
          </cell>
          <cell r="S17">
            <v>0</v>
          </cell>
          <cell r="T17">
            <v>8</v>
          </cell>
          <cell r="U17">
            <v>19</v>
          </cell>
          <cell r="V17">
            <v>16</v>
          </cell>
          <cell r="W17">
            <v>12</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row>
        <row r="18">
          <cell r="A18" t="str">
            <v>9730196A</v>
          </cell>
          <cell r="B18">
            <v>0</v>
          </cell>
          <cell r="C18">
            <v>0</v>
          </cell>
          <cell r="D18">
            <v>0</v>
          </cell>
          <cell r="E18">
            <v>0</v>
          </cell>
          <cell r="F18">
            <v>261</v>
          </cell>
          <cell r="G18">
            <v>0</v>
          </cell>
          <cell r="H18">
            <v>287</v>
          </cell>
          <cell r="I18">
            <v>44</v>
          </cell>
          <cell r="J18">
            <v>274</v>
          </cell>
          <cell r="K18">
            <v>54</v>
          </cell>
          <cell r="L18">
            <v>0</v>
          </cell>
          <cell r="M18">
            <v>0</v>
          </cell>
          <cell r="N18">
            <v>0</v>
          </cell>
          <cell r="O18">
            <v>0</v>
          </cell>
          <cell r="P18">
            <v>0</v>
          </cell>
          <cell r="Q18">
            <v>0</v>
          </cell>
          <cell r="R18">
            <v>0</v>
          </cell>
          <cell r="S18">
            <v>0</v>
          </cell>
          <cell r="T18">
            <v>0</v>
          </cell>
          <cell r="U18">
            <v>0</v>
          </cell>
          <cell r="V18">
            <v>0</v>
          </cell>
          <cell r="W18">
            <v>0</v>
          </cell>
          <cell r="X18">
            <v>23</v>
          </cell>
          <cell r="Y18">
            <v>25</v>
          </cell>
          <cell r="Z18">
            <v>15</v>
          </cell>
          <cell r="AA18">
            <v>16</v>
          </cell>
          <cell r="AB18">
            <v>15</v>
          </cell>
          <cell r="AC18">
            <v>0</v>
          </cell>
          <cell r="AD18">
            <v>0</v>
          </cell>
          <cell r="AE18">
            <v>0</v>
          </cell>
          <cell r="AF18">
            <v>0</v>
          </cell>
          <cell r="AG18">
            <v>0</v>
          </cell>
          <cell r="AH18">
            <v>0</v>
          </cell>
          <cell r="AI18">
            <v>0</v>
          </cell>
          <cell r="AJ18">
            <v>0</v>
          </cell>
          <cell r="AK18">
            <v>0</v>
          </cell>
        </row>
        <row r="19">
          <cell r="A19" t="str">
            <v>9730206L</v>
          </cell>
          <cell r="B19">
            <v>194</v>
          </cell>
          <cell r="C19">
            <v>203</v>
          </cell>
          <cell r="D19">
            <v>177</v>
          </cell>
          <cell r="E19">
            <v>188</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row>
        <row r="20">
          <cell r="A20" t="str">
            <v>9730218Z</v>
          </cell>
          <cell r="B20">
            <v>124</v>
          </cell>
          <cell r="C20">
            <v>139</v>
          </cell>
          <cell r="D20">
            <v>145</v>
          </cell>
          <cell r="E20">
            <v>135</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1">
          <cell r="A21" t="str">
            <v>9730219A</v>
          </cell>
          <cell r="B21">
            <v>29</v>
          </cell>
          <cell r="C21">
            <v>32</v>
          </cell>
          <cell r="D21">
            <v>34</v>
          </cell>
          <cell r="E21">
            <v>32</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7</v>
          </cell>
          <cell r="U21">
            <v>9</v>
          </cell>
          <cell r="V21">
            <v>2</v>
          </cell>
          <cell r="W21">
            <v>8</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row>
        <row r="22">
          <cell r="A22" t="str">
            <v>9730235T</v>
          </cell>
          <cell r="B22">
            <v>0</v>
          </cell>
          <cell r="C22">
            <v>0</v>
          </cell>
          <cell r="D22">
            <v>0</v>
          </cell>
          <cell r="E22">
            <v>0</v>
          </cell>
          <cell r="F22">
            <v>171</v>
          </cell>
          <cell r="G22">
            <v>0</v>
          </cell>
          <cell r="H22">
            <v>186</v>
          </cell>
          <cell r="I22">
            <v>59</v>
          </cell>
          <cell r="J22">
            <v>140</v>
          </cell>
          <cell r="K22">
            <v>48</v>
          </cell>
          <cell r="L22">
            <v>0</v>
          </cell>
          <cell r="M22">
            <v>131</v>
          </cell>
          <cell r="N22">
            <v>120</v>
          </cell>
          <cell r="O22">
            <v>139</v>
          </cell>
          <cell r="P22">
            <v>141</v>
          </cell>
          <cell r="Q22">
            <v>138</v>
          </cell>
          <cell r="R22">
            <v>0</v>
          </cell>
          <cell r="S22">
            <v>0</v>
          </cell>
          <cell r="T22">
            <v>0</v>
          </cell>
          <cell r="U22">
            <v>0</v>
          </cell>
          <cell r="V22">
            <v>0</v>
          </cell>
          <cell r="W22">
            <v>0</v>
          </cell>
          <cell r="X22">
            <v>0</v>
          </cell>
          <cell r="Y22">
            <v>0</v>
          </cell>
          <cell r="Z22">
            <v>0</v>
          </cell>
          <cell r="AA22">
            <v>20</v>
          </cell>
          <cell r="AB22">
            <v>16</v>
          </cell>
          <cell r="AC22">
            <v>0</v>
          </cell>
          <cell r="AD22">
            <v>23</v>
          </cell>
          <cell r="AE22">
            <v>0</v>
          </cell>
          <cell r="AF22">
            <v>0</v>
          </cell>
          <cell r="AG22">
            <v>0</v>
          </cell>
          <cell r="AH22">
            <v>0</v>
          </cell>
          <cell r="AI22">
            <v>0</v>
          </cell>
          <cell r="AJ22">
            <v>0</v>
          </cell>
          <cell r="AK22">
            <v>0</v>
          </cell>
        </row>
        <row r="23">
          <cell r="A23" t="str">
            <v>9730237V</v>
          </cell>
          <cell r="B23">
            <v>118</v>
          </cell>
          <cell r="C23">
            <v>141</v>
          </cell>
          <cell r="D23">
            <v>142</v>
          </cell>
          <cell r="E23">
            <v>136</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row>
        <row r="24">
          <cell r="A24" t="str">
            <v>9730247F</v>
          </cell>
          <cell r="B24">
            <v>190</v>
          </cell>
          <cell r="C24">
            <v>164</v>
          </cell>
          <cell r="D24">
            <v>163</v>
          </cell>
          <cell r="E24">
            <v>176</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row>
        <row r="25">
          <cell r="A25" t="str">
            <v>9730248G</v>
          </cell>
          <cell r="B25">
            <v>216</v>
          </cell>
          <cell r="C25">
            <v>223</v>
          </cell>
          <cell r="D25">
            <v>224</v>
          </cell>
          <cell r="E25">
            <v>253</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row>
        <row r="26">
          <cell r="A26" t="str">
            <v>9730306V</v>
          </cell>
          <cell r="B26">
            <v>90</v>
          </cell>
          <cell r="C26">
            <v>120</v>
          </cell>
          <cell r="D26">
            <v>97</v>
          </cell>
          <cell r="E26">
            <v>112</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row>
        <row r="27">
          <cell r="A27" t="str">
            <v>9730307W</v>
          </cell>
          <cell r="B27">
            <v>166</v>
          </cell>
          <cell r="C27">
            <v>218</v>
          </cell>
          <cell r="D27">
            <v>200</v>
          </cell>
          <cell r="E27">
            <v>172</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37</v>
          </cell>
          <cell r="U27">
            <v>38</v>
          </cell>
          <cell r="V27">
            <v>46</v>
          </cell>
          <cell r="W27">
            <v>50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row>
        <row r="28">
          <cell r="A28" t="str">
            <v>9730308X</v>
          </cell>
          <cell r="B28">
            <v>0</v>
          </cell>
          <cell r="C28">
            <v>0</v>
          </cell>
          <cell r="D28">
            <v>0</v>
          </cell>
          <cell r="E28">
            <v>1</v>
          </cell>
          <cell r="F28">
            <v>82</v>
          </cell>
          <cell r="G28">
            <v>0</v>
          </cell>
          <cell r="H28">
            <v>20</v>
          </cell>
          <cell r="I28">
            <v>32</v>
          </cell>
          <cell r="J28">
            <v>12</v>
          </cell>
          <cell r="K28">
            <v>0</v>
          </cell>
          <cell r="L28">
            <v>0</v>
          </cell>
          <cell r="M28">
            <v>178</v>
          </cell>
          <cell r="N28">
            <v>182</v>
          </cell>
          <cell r="O28">
            <v>107</v>
          </cell>
          <cell r="P28">
            <v>102</v>
          </cell>
          <cell r="Q28">
            <v>125</v>
          </cell>
          <cell r="R28">
            <v>0</v>
          </cell>
          <cell r="S28">
            <v>0</v>
          </cell>
          <cell r="T28">
            <v>0</v>
          </cell>
          <cell r="U28">
            <v>0</v>
          </cell>
          <cell r="V28">
            <v>0</v>
          </cell>
          <cell r="W28">
            <v>0</v>
          </cell>
          <cell r="X28">
            <v>0</v>
          </cell>
          <cell r="Y28">
            <v>0</v>
          </cell>
          <cell r="Z28">
            <v>0</v>
          </cell>
          <cell r="AA28">
            <v>23</v>
          </cell>
          <cell r="AB28">
            <v>17</v>
          </cell>
          <cell r="AC28">
            <v>0</v>
          </cell>
          <cell r="AD28">
            <v>0</v>
          </cell>
          <cell r="AE28">
            <v>0</v>
          </cell>
          <cell r="AF28">
            <v>0</v>
          </cell>
          <cell r="AG28">
            <v>0</v>
          </cell>
          <cell r="AH28">
            <v>6</v>
          </cell>
          <cell r="AI28">
            <v>19</v>
          </cell>
          <cell r="AJ28">
            <v>12</v>
          </cell>
          <cell r="AK28">
            <v>0</v>
          </cell>
        </row>
        <row r="29">
          <cell r="A29" t="str">
            <v>9730309Y</v>
          </cell>
          <cell r="B29">
            <v>0</v>
          </cell>
          <cell r="C29">
            <v>0</v>
          </cell>
          <cell r="D29">
            <v>0</v>
          </cell>
          <cell r="E29">
            <v>0</v>
          </cell>
          <cell r="F29">
            <v>225</v>
          </cell>
          <cell r="G29">
            <v>28</v>
          </cell>
          <cell r="H29">
            <v>141</v>
          </cell>
          <cell r="I29">
            <v>196</v>
          </cell>
          <cell r="J29">
            <v>196</v>
          </cell>
          <cell r="K29">
            <v>195</v>
          </cell>
          <cell r="L29">
            <v>0</v>
          </cell>
          <cell r="M29">
            <v>200</v>
          </cell>
          <cell r="N29">
            <v>114</v>
          </cell>
          <cell r="O29">
            <v>136</v>
          </cell>
          <cell r="P29">
            <v>138</v>
          </cell>
          <cell r="Q29">
            <v>154</v>
          </cell>
          <cell r="R29">
            <v>22</v>
          </cell>
          <cell r="S29">
            <v>0</v>
          </cell>
          <cell r="T29">
            <v>0</v>
          </cell>
          <cell r="U29">
            <v>0</v>
          </cell>
          <cell r="V29">
            <v>0</v>
          </cell>
          <cell r="W29">
            <v>0</v>
          </cell>
          <cell r="X29">
            <v>0</v>
          </cell>
          <cell r="Y29">
            <v>0</v>
          </cell>
          <cell r="Z29">
            <v>0</v>
          </cell>
          <cell r="AA29">
            <v>96</v>
          </cell>
          <cell r="AB29">
            <v>56</v>
          </cell>
          <cell r="AC29">
            <v>9</v>
          </cell>
          <cell r="AD29">
            <v>73</v>
          </cell>
          <cell r="AE29">
            <v>0</v>
          </cell>
          <cell r="AF29">
            <v>0</v>
          </cell>
          <cell r="AG29">
            <v>0</v>
          </cell>
          <cell r="AH29">
            <v>0</v>
          </cell>
          <cell r="AI29">
            <v>0</v>
          </cell>
          <cell r="AJ29">
            <v>0</v>
          </cell>
          <cell r="AK29">
            <v>0</v>
          </cell>
        </row>
        <row r="30">
          <cell r="A30" t="str">
            <v>9730329V</v>
          </cell>
          <cell r="B30">
            <v>239</v>
          </cell>
          <cell r="C30">
            <v>239</v>
          </cell>
          <cell r="D30">
            <v>252</v>
          </cell>
          <cell r="E30">
            <v>247</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17</v>
          </cell>
          <cell r="U30">
            <v>20</v>
          </cell>
          <cell r="V30">
            <v>21</v>
          </cell>
          <cell r="W30">
            <v>24</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row>
        <row r="31">
          <cell r="A31" t="str">
            <v>9730337D</v>
          </cell>
          <cell r="B31">
            <v>159</v>
          </cell>
          <cell r="C31">
            <v>133</v>
          </cell>
          <cell r="D31">
            <v>155</v>
          </cell>
          <cell r="E31">
            <v>132</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13</v>
          </cell>
          <cell r="V31">
            <v>13</v>
          </cell>
          <cell r="W31">
            <v>13</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row>
        <row r="32">
          <cell r="A32" t="str">
            <v>9730348R</v>
          </cell>
          <cell r="B32">
            <v>206</v>
          </cell>
          <cell r="C32">
            <v>214</v>
          </cell>
          <cell r="D32">
            <v>179</v>
          </cell>
          <cell r="E32">
            <v>225</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row>
        <row r="33">
          <cell r="A33" t="str">
            <v>9730370P</v>
          </cell>
          <cell r="B33">
            <v>134</v>
          </cell>
          <cell r="C33">
            <v>153</v>
          </cell>
          <cell r="D33">
            <v>142</v>
          </cell>
          <cell r="E33">
            <v>152</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row>
        <row r="34">
          <cell r="A34" t="str">
            <v>9730371R</v>
          </cell>
          <cell r="B34">
            <v>0</v>
          </cell>
          <cell r="C34">
            <v>0</v>
          </cell>
          <cell r="D34">
            <v>0</v>
          </cell>
          <cell r="E34">
            <v>0</v>
          </cell>
          <cell r="F34">
            <v>137</v>
          </cell>
          <cell r="G34">
            <v>0</v>
          </cell>
          <cell r="H34">
            <v>134</v>
          </cell>
          <cell r="I34">
            <v>55</v>
          </cell>
          <cell r="J34">
            <v>107</v>
          </cell>
          <cell r="K34">
            <v>57</v>
          </cell>
          <cell r="L34">
            <v>0</v>
          </cell>
          <cell r="M34">
            <v>60</v>
          </cell>
          <cell r="N34">
            <v>55</v>
          </cell>
          <cell r="O34">
            <v>125</v>
          </cell>
          <cell r="P34">
            <v>125</v>
          </cell>
          <cell r="Q34">
            <v>125</v>
          </cell>
          <cell r="R34">
            <v>0</v>
          </cell>
          <cell r="S34">
            <v>0</v>
          </cell>
          <cell r="T34">
            <v>0</v>
          </cell>
          <cell r="U34">
            <v>0</v>
          </cell>
          <cell r="V34">
            <v>0</v>
          </cell>
          <cell r="W34">
            <v>0</v>
          </cell>
          <cell r="X34">
            <v>3</v>
          </cell>
          <cell r="Y34">
            <v>0</v>
          </cell>
          <cell r="Z34">
            <v>0</v>
          </cell>
          <cell r="AA34">
            <v>13</v>
          </cell>
          <cell r="AB34">
            <v>13</v>
          </cell>
          <cell r="AC34">
            <v>0</v>
          </cell>
          <cell r="AD34">
            <v>0</v>
          </cell>
          <cell r="AE34">
            <v>0</v>
          </cell>
          <cell r="AF34">
            <v>0</v>
          </cell>
          <cell r="AG34">
            <v>0</v>
          </cell>
          <cell r="AH34">
            <v>1</v>
          </cell>
          <cell r="AI34">
            <v>0</v>
          </cell>
          <cell r="AJ34">
            <v>0</v>
          </cell>
          <cell r="AK34">
            <v>17</v>
          </cell>
        </row>
        <row r="35">
          <cell r="A35" t="str">
            <v>9730373T</v>
          </cell>
          <cell r="B35">
            <v>167</v>
          </cell>
          <cell r="C35">
            <v>150</v>
          </cell>
          <cell r="D35">
            <v>135</v>
          </cell>
          <cell r="E35">
            <v>130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8</v>
          </cell>
          <cell r="U35">
            <v>6</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row>
        <row r="36">
          <cell r="A36" t="str">
            <v>9730374U</v>
          </cell>
          <cell r="B36">
            <v>185</v>
          </cell>
          <cell r="C36">
            <v>190</v>
          </cell>
          <cell r="D36">
            <v>165</v>
          </cell>
          <cell r="E36">
            <v>171</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4</v>
          </cell>
          <cell r="U36">
            <v>14</v>
          </cell>
          <cell r="V36">
            <v>22</v>
          </cell>
          <cell r="W36">
            <v>28</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row>
        <row r="37">
          <cell r="A37" t="str">
            <v>9730380A</v>
          </cell>
          <cell r="B37">
            <v>135</v>
          </cell>
          <cell r="C37">
            <v>107</v>
          </cell>
          <cell r="D37">
            <v>105</v>
          </cell>
          <cell r="E37">
            <v>111</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9</v>
          </cell>
          <cell r="U37">
            <v>25</v>
          </cell>
          <cell r="V37">
            <v>17</v>
          </cell>
          <cell r="W37">
            <v>20</v>
          </cell>
          <cell r="X37">
            <v>0</v>
          </cell>
          <cell r="Y37">
            <v>0</v>
          </cell>
          <cell r="Z37">
            <v>0</v>
          </cell>
          <cell r="AA37">
            <v>0</v>
          </cell>
          <cell r="AB37">
            <v>0</v>
          </cell>
          <cell r="AC37">
            <v>0</v>
          </cell>
          <cell r="AD37">
            <v>0</v>
          </cell>
          <cell r="AE37">
            <v>0</v>
          </cell>
          <cell r="AF37">
            <v>0</v>
          </cell>
          <cell r="AG37">
            <v>0</v>
          </cell>
          <cell r="AH37">
            <v>18</v>
          </cell>
          <cell r="AI37">
            <v>0</v>
          </cell>
          <cell r="AJ37">
            <v>0</v>
          </cell>
          <cell r="AK37">
            <v>0</v>
          </cell>
        </row>
        <row r="38">
          <cell r="A38" t="str">
            <v>9730381B</v>
          </cell>
          <cell r="B38">
            <v>60</v>
          </cell>
          <cell r="C38">
            <v>39</v>
          </cell>
          <cell r="D38">
            <v>48</v>
          </cell>
          <cell r="E38">
            <v>46</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11</v>
          </cell>
          <cell r="V38">
            <v>10</v>
          </cell>
          <cell r="W38">
            <v>12</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row>
        <row r="39">
          <cell r="A39" t="str">
            <v>9730394R</v>
          </cell>
          <cell r="B39">
            <v>224</v>
          </cell>
          <cell r="C39">
            <v>211</v>
          </cell>
          <cell r="D39">
            <v>217</v>
          </cell>
          <cell r="E39">
            <v>242</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row>
        <row r="40">
          <cell r="A40" t="str">
            <v>9730421V</v>
          </cell>
          <cell r="B40">
            <v>0</v>
          </cell>
          <cell r="C40">
            <v>0</v>
          </cell>
          <cell r="D40">
            <v>0</v>
          </cell>
          <cell r="E40">
            <v>0</v>
          </cell>
          <cell r="F40">
            <v>92</v>
          </cell>
          <cell r="G40">
            <v>0</v>
          </cell>
          <cell r="H40">
            <v>57</v>
          </cell>
          <cell r="I40">
            <v>32</v>
          </cell>
          <cell r="J40">
            <v>40</v>
          </cell>
          <cell r="K40">
            <v>31</v>
          </cell>
          <cell r="L40">
            <v>0</v>
          </cell>
          <cell r="M40">
            <v>116</v>
          </cell>
          <cell r="N40">
            <v>100</v>
          </cell>
          <cell r="O40">
            <v>100</v>
          </cell>
          <cell r="P40">
            <v>101</v>
          </cell>
          <cell r="Q40">
            <v>96</v>
          </cell>
          <cell r="R40">
            <v>6</v>
          </cell>
          <cell r="S40">
            <v>12</v>
          </cell>
          <cell r="T40">
            <v>0</v>
          </cell>
          <cell r="U40">
            <v>0</v>
          </cell>
          <cell r="V40">
            <v>0</v>
          </cell>
          <cell r="W40">
            <v>0</v>
          </cell>
          <cell r="X40">
            <v>0</v>
          </cell>
          <cell r="Y40">
            <v>0</v>
          </cell>
          <cell r="Z40">
            <v>0</v>
          </cell>
          <cell r="AA40">
            <v>20</v>
          </cell>
          <cell r="AB40">
            <v>21</v>
          </cell>
          <cell r="AC40">
            <v>0</v>
          </cell>
          <cell r="AD40">
            <v>0</v>
          </cell>
          <cell r="AE40">
            <v>0</v>
          </cell>
          <cell r="AF40">
            <v>0</v>
          </cell>
          <cell r="AG40">
            <v>0</v>
          </cell>
          <cell r="AH40">
            <v>0</v>
          </cell>
          <cell r="AI40">
            <v>0</v>
          </cell>
          <cell r="AJ40">
            <v>0</v>
          </cell>
          <cell r="AK40">
            <v>0</v>
          </cell>
        </row>
        <row r="41">
          <cell r="A41" t="str">
            <v>9730423X</v>
          </cell>
          <cell r="B41">
            <v>0</v>
          </cell>
          <cell r="C41">
            <v>0</v>
          </cell>
          <cell r="D41">
            <v>0</v>
          </cell>
          <cell r="E41">
            <v>0</v>
          </cell>
          <cell r="F41">
            <v>219</v>
          </cell>
          <cell r="G41">
            <v>0</v>
          </cell>
          <cell r="H41">
            <v>160</v>
          </cell>
          <cell r="I41">
            <v>13</v>
          </cell>
          <cell r="J41">
            <v>179</v>
          </cell>
          <cell r="K41">
            <v>11</v>
          </cell>
          <cell r="L41">
            <v>0</v>
          </cell>
          <cell r="M41">
            <v>48</v>
          </cell>
          <cell r="N41">
            <v>46</v>
          </cell>
          <cell r="O41">
            <v>93</v>
          </cell>
          <cell r="P41">
            <v>100</v>
          </cell>
          <cell r="Q41">
            <v>100</v>
          </cell>
          <cell r="R41">
            <v>0</v>
          </cell>
          <cell r="S41">
            <v>0</v>
          </cell>
          <cell r="T41">
            <v>0</v>
          </cell>
          <cell r="U41">
            <v>0</v>
          </cell>
          <cell r="V41">
            <v>0</v>
          </cell>
          <cell r="W41">
            <v>0</v>
          </cell>
          <cell r="X41">
            <v>0</v>
          </cell>
          <cell r="Y41">
            <v>0</v>
          </cell>
          <cell r="Z41">
            <v>0</v>
          </cell>
          <cell r="AA41">
            <v>12</v>
          </cell>
          <cell r="AB41">
            <v>12</v>
          </cell>
          <cell r="AC41">
            <v>0</v>
          </cell>
          <cell r="AD41">
            <v>0</v>
          </cell>
          <cell r="AE41">
            <v>0</v>
          </cell>
          <cell r="AF41">
            <v>0</v>
          </cell>
          <cell r="AG41">
            <v>0</v>
          </cell>
          <cell r="AH41">
            <v>0</v>
          </cell>
          <cell r="AI41">
            <v>0</v>
          </cell>
          <cell r="AJ41">
            <v>0</v>
          </cell>
          <cell r="AK41">
            <v>0</v>
          </cell>
        </row>
        <row r="42">
          <cell r="A42" t="str">
            <v>9730451C</v>
          </cell>
          <cell r="B42">
            <v>14</v>
          </cell>
          <cell r="C42">
            <v>13</v>
          </cell>
          <cell r="D42">
            <v>24</v>
          </cell>
          <cell r="E42">
            <v>25</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8</v>
          </cell>
          <cell r="V42">
            <v>7</v>
          </cell>
          <cell r="W42">
            <v>11</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row>
        <row r="43">
          <cell r="A43" t="str">
            <v>9730483M</v>
          </cell>
          <cell r="B43">
            <v>117</v>
          </cell>
          <cell r="C43">
            <v>96</v>
          </cell>
          <cell r="D43">
            <v>107</v>
          </cell>
          <cell r="E43">
            <v>113</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row>
        <row r="44">
          <cell r="A44" t="str">
            <v>9730513V</v>
          </cell>
          <cell r="B44">
            <v>0</v>
          </cell>
          <cell r="C44">
            <v>0</v>
          </cell>
          <cell r="D44">
            <v>0</v>
          </cell>
          <cell r="E44">
            <v>0</v>
          </cell>
          <cell r="F44">
            <v>81</v>
          </cell>
          <cell r="G44">
            <v>0</v>
          </cell>
          <cell r="H44">
            <v>55</v>
          </cell>
          <cell r="I44">
            <v>0</v>
          </cell>
          <cell r="J44">
            <v>44</v>
          </cell>
          <cell r="K44">
            <v>0</v>
          </cell>
          <cell r="L44">
            <v>0</v>
          </cell>
          <cell r="M44">
            <v>243</v>
          </cell>
          <cell r="N44">
            <v>221</v>
          </cell>
          <cell r="O44">
            <v>124</v>
          </cell>
          <cell r="P44">
            <v>124</v>
          </cell>
          <cell r="Q44">
            <v>125</v>
          </cell>
          <cell r="R44">
            <v>0</v>
          </cell>
          <cell r="S44">
            <v>9</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row>
        <row r="45">
          <cell r="A45" t="str">
            <v>9730514W</v>
          </cell>
          <cell r="B45">
            <v>0</v>
          </cell>
          <cell r="C45">
            <v>0</v>
          </cell>
          <cell r="D45">
            <v>0</v>
          </cell>
          <cell r="E45">
            <v>0</v>
          </cell>
          <cell r="F45">
            <v>107</v>
          </cell>
          <cell r="G45">
            <v>0</v>
          </cell>
          <cell r="H45">
            <v>63</v>
          </cell>
          <cell r="I45">
            <v>0</v>
          </cell>
          <cell r="J45">
            <v>105</v>
          </cell>
          <cell r="K45">
            <v>0</v>
          </cell>
          <cell r="L45">
            <v>0</v>
          </cell>
          <cell r="M45">
            <v>147</v>
          </cell>
          <cell r="N45">
            <v>126</v>
          </cell>
          <cell r="O45">
            <v>78</v>
          </cell>
          <cell r="P45">
            <v>126</v>
          </cell>
          <cell r="Q45">
            <v>128</v>
          </cell>
          <cell r="R45">
            <v>0</v>
          </cell>
          <cell r="S45">
            <v>0</v>
          </cell>
          <cell r="T45">
            <v>0</v>
          </cell>
          <cell r="U45">
            <v>0</v>
          </cell>
          <cell r="V45">
            <v>0</v>
          </cell>
          <cell r="W45">
            <v>0</v>
          </cell>
          <cell r="X45">
            <v>0</v>
          </cell>
          <cell r="Y45">
            <v>4</v>
          </cell>
          <cell r="Z45">
            <v>0</v>
          </cell>
          <cell r="AA45">
            <v>17</v>
          </cell>
          <cell r="AB45">
            <v>8</v>
          </cell>
          <cell r="AC45">
            <v>0</v>
          </cell>
          <cell r="AD45">
            <v>0</v>
          </cell>
          <cell r="AE45">
            <v>0</v>
          </cell>
          <cell r="AF45">
            <v>0</v>
          </cell>
          <cell r="AG45">
            <v>0</v>
          </cell>
          <cell r="AH45">
            <v>0</v>
          </cell>
          <cell r="AI45">
            <v>0</v>
          </cell>
          <cell r="AJ45">
            <v>0</v>
          </cell>
          <cell r="AK45">
            <v>0</v>
          </cell>
        </row>
        <row r="46">
          <cell r="A46" t="str">
            <v>9730563Z</v>
          </cell>
          <cell r="B46">
            <v>0</v>
          </cell>
          <cell r="C46">
            <v>0</v>
          </cell>
          <cell r="D46">
            <v>0</v>
          </cell>
          <cell r="E46">
            <v>0</v>
          </cell>
          <cell r="F46">
            <v>0</v>
          </cell>
          <cell r="G46">
            <v>0</v>
          </cell>
          <cell r="H46">
            <v>0</v>
          </cell>
          <cell r="I46">
            <v>0</v>
          </cell>
          <cell r="J46">
            <v>0</v>
          </cell>
          <cell r="K46">
            <v>0</v>
          </cell>
          <cell r="L46">
            <v>0</v>
          </cell>
          <cell r="M46">
            <v>149</v>
          </cell>
          <cell r="N46">
            <v>152</v>
          </cell>
          <cell r="O46">
            <v>133</v>
          </cell>
          <cell r="P46">
            <v>146</v>
          </cell>
          <cell r="Q46">
            <v>129</v>
          </cell>
          <cell r="R46">
            <v>0</v>
          </cell>
          <cell r="S46">
            <v>0</v>
          </cell>
          <cell r="T46">
            <v>0</v>
          </cell>
          <cell r="U46">
            <v>0</v>
          </cell>
          <cell r="V46">
            <v>0</v>
          </cell>
          <cell r="W46">
            <v>0</v>
          </cell>
          <cell r="X46">
            <v>0</v>
          </cell>
          <cell r="Y46">
            <v>0</v>
          </cell>
          <cell r="Z46">
            <v>0</v>
          </cell>
          <cell r="AA46">
            <v>21</v>
          </cell>
          <cell r="AB46">
            <v>0</v>
          </cell>
          <cell r="AC46">
            <v>0</v>
          </cell>
          <cell r="AD46">
            <v>0</v>
          </cell>
          <cell r="AE46">
            <v>0</v>
          </cell>
          <cell r="AF46">
            <v>0</v>
          </cell>
          <cell r="AG46">
            <v>0</v>
          </cell>
          <cell r="AH46">
            <v>0</v>
          </cell>
          <cell r="AI46">
            <v>0</v>
          </cell>
          <cell r="AJ46">
            <v>0</v>
          </cell>
          <cell r="AK46">
            <v>0</v>
          </cell>
        </row>
        <row r="47">
          <cell r="A47" t="str">
            <v>9730570G</v>
          </cell>
          <cell r="B47">
            <v>140</v>
          </cell>
          <cell r="C47">
            <v>141</v>
          </cell>
          <cell r="D47">
            <v>148</v>
          </cell>
          <cell r="E47">
            <v>0</v>
          </cell>
          <cell r="F47">
            <v>0</v>
          </cell>
          <cell r="G47">
            <v>0</v>
          </cell>
          <cell r="H47">
            <v>0</v>
          </cell>
          <cell r="I47">
            <v>0</v>
          </cell>
          <cell r="J47">
            <v>0</v>
          </cell>
          <cell r="K47">
            <v>0</v>
          </cell>
          <cell r="L47">
            <v>0</v>
          </cell>
          <cell r="M47">
            <v>8</v>
          </cell>
          <cell r="N47">
            <v>16</v>
          </cell>
          <cell r="O47">
            <v>0</v>
          </cell>
          <cell r="P47">
            <v>0</v>
          </cell>
          <cell r="Q47">
            <v>0</v>
          </cell>
          <cell r="R47">
            <v>0</v>
          </cell>
          <cell r="S47">
            <v>0</v>
          </cell>
          <cell r="T47">
            <v>8</v>
          </cell>
          <cell r="U47">
            <v>14</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row>
        <row r="48">
          <cell r="A48" t="str">
            <v>9730572J</v>
          </cell>
          <cell r="B48">
            <v>0</v>
          </cell>
          <cell r="C48">
            <v>0</v>
          </cell>
          <cell r="D48">
            <v>0</v>
          </cell>
          <cell r="E48">
            <v>0</v>
          </cell>
          <cell r="F48">
            <v>40</v>
          </cell>
          <cell r="G48">
            <v>0</v>
          </cell>
          <cell r="H48">
            <v>40</v>
          </cell>
          <cell r="I48">
            <v>0</v>
          </cell>
          <cell r="J48">
            <v>49</v>
          </cell>
          <cell r="K48">
            <v>0</v>
          </cell>
          <cell r="L48">
            <v>0</v>
          </cell>
          <cell r="M48">
            <v>45</v>
          </cell>
          <cell r="N48">
            <v>38</v>
          </cell>
          <cell r="O48">
            <v>35</v>
          </cell>
          <cell r="P48">
            <v>37</v>
          </cell>
          <cell r="Q48">
            <v>27</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row>
        <row r="49">
          <cell r="A49" t="str">
            <v>9730587A</v>
          </cell>
          <cell r="B49">
            <v>50</v>
          </cell>
          <cell r="C49">
            <v>49</v>
          </cell>
          <cell r="D49">
            <v>39</v>
          </cell>
          <cell r="E49">
            <v>53</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row>
        <row r="50">
          <cell r="A50" t="str">
            <v>9730597L</v>
          </cell>
          <cell r="B50">
            <v>0</v>
          </cell>
          <cell r="C50">
            <v>0</v>
          </cell>
          <cell r="D50">
            <v>0</v>
          </cell>
          <cell r="E50">
            <v>0</v>
          </cell>
          <cell r="F50">
            <v>113</v>
          </cell>
          <cell r="G50">
            <v>0</v>
          </cell>
          <cell r="H50">
            <v>0</v>
          </cell>
          <cell r="I50">
            <v>0</v>
          </cell>
          <cell r="J50">
            <v>0</v>
          </cell>
          <cell r="K50">
            <v>0</v>
          </cell>
          <cell r="L50">
            <v>0</v>
          </cell>
          <cell r="M50">
            <v>29</v>
          </cell>
          <cell r="N50">
            <v>25</v>
          </cell>
          <cell r="O50">
            <v>28</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row>
        <row r="51">
          <cell r="A51" t="str">
            <v>9730598M</v>
          </cell>
          <cell r="B51">
            <v>74</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7</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row>
        <row r="52">
          <cell r="A52" t="str">
            <v>9730599N</v>
          </cell>
          <cell r="B52">
            <v>0</v>
          </cell>
          <cell r="C52">
            <v>0</v>
          </cell>
          <cell r="D52">
            <v>0</v>
          </cell>
          <cell r="E52">
            <v>0</v>
          </cell>
          <cell r="F52">
            <v>32</v>
          </cell>
          <cell r="G52">
            <v>0</v>
          </cell>
          <cell r="H52">
            <v>0</v>
          </cell>
          <cell r="I52">
            <v>0</v>
          </cell>
          <cell r="J52">
            <v>0</v>
          </cell>
          <cell r="K52">
            <v>0</v>
          </cell>
          <cell r="L52">
            <v>0</v>
          </cell>
          <cell r="M52">
            <v>63</v>
          </cell>
          <cell r="N52">
            <v>23</v>
          </cell>
          <cell r="O52">
            <v>18</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row>
        <row r="53">
          <cell r="A53" t="str">
            <v>9730600P</v>
          </cell>
          <cell r="B53">
            <v>0</v>
          </cell>
          <cell r="C53">
            <v>0</v>
          </cell>
          <cell r="D53">
            <v>0</v>
          </cell>
          <cell r="E53">
            <v>0</v>
          </cell>
          <cell r="F53">
            <v>146</v>
          </cell>
          <cell r="G53">
            <v>0</v>
          </cell>
          <cell r="H53">
            <v>0</v>
          </cell>
          <cell r="I53">
            <v>0</v>
          </cell>
          <cell r="J53">
            <v>0</v>
          </cell>
          <cell r="K53">
            <v>0</v>
          </cell>
          <cell r="L53">
            <v>0</v>
          </cell>
          <cell r="M53">
            <v>11</v>
          </cell>
          <cell r="N53">
            <v>0</v>
          </cell>
          <cell r="O53">
            <v>29</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nd Degré ULIS répartis"/>
      <sheetName val="2nd Degré ULIS non-répartis"/>
      <sheetName val="Constat 2D"/>
      <sheetName val="Bas_Com_Sec 2D"/>
      <sheetName val="data_orga_prev"/>
      <sheetName val="Eff. au par EPLE Prév. 2024"/>
      <sheetName val="Eff. par Bas_Com_Sec Prév. 2024"/>
      <sheetName val="Eff. par Bas_Com_Sec 2023"/>
    </sheetNames>
    <sheetDataSet>
      <sheetData sheetId="0"/>
      <sheetData sheetId="1"/>
      <sheetData sheetId="2">
        <row r="3">
          <cell r="A3" t="str">
            <v>UAI</v>
          </cell>
          <cell r="B3" t="str">
            <v>SIGLE</v>
          </cell>
          <cell r="C3" t="str">
            <v>Etablissement</v>
          </cell>
          <cell r="D3" t="str">
            <v>Commune</v>
          </cell>
          <cell r="E3" t="str">
            <v>6ème</v>
          </cell>
          <cell r="F3" t="str">
            <v>5ème</v>
          </cell>
          <cell r="G3" t="str">
            <v>4ème</v>
          </cell>
          <cell r="H3" t="str">
            <v>3ème</v>
          </cell>
          <cell r="I3" t="str">
            <v>Total 1er cycle 
(CLG)</v>
          </cell>
          <cell r="J3" t="str">
            <v>6ème
SEGPA</v>
          </cell>
          <cell r="K3" t="str">
            <v>5ème SEGPA</v>
          </cell>
          <cell r="L3" t="str">
            <v>4ème SEGPA</v>
          </cell>
          <cell r="M3" t="str">
            <v>3ème SEGPA</v>
          </cell>
          <cell r="N3" t="str">
            <v>Total SEGPA</v>
          </cell>
          <cell r="O3" t="str">
            <v>2nde Gale &amp; techno.</v>
          </cell>
          <cell r="P3" t="str">
            <v>1ère Gale</v>
          </cell>
          <cell r="Q3" t="str">
            <v>1ère techno.</v>
          </cell>
          <cell r="R3" t="str">
            <v>Term. Gale</v>
          </cell>
          <cell r="S3" t="str">
            <v>Term. Techno.</v>
          </cell>
          <cell r="T3" t="str">
            <v>Total 2D Cycle G&amp;T</v>
          </cell>
          <cell r="U3" t="str">
            <v>1CAP1</v>
          </cell>
          <cell r="V3" t="str">
            <v>1 CAP 2 ans</v>
          </cell>
          <cell r="W3" t="str">
            <v>2 CAP 2 ans</v>
          </cell>
          <cell r="X3" t="str">
            <v>2nde PRO</v>
          </cell>
          <cell r="Y3" t="str">
            <v>1ère PRO</v>
          </cell>
          <cell r="Z3" t="str">
            <v>Term. PRO</v>
          </cell>
          <cell r="AA3" t="str">
            <v>CS</v>
          </cell>
          <cell r="AB3" t="str">
            <v>Total Cycle Pro.</v>
          </cell>
          <cell r="AC3" t="str">
            <v>Dont ULIS!</v>
          </cell>
          <cell r="AD3" t="str">
            <v>1BTS1</v>
          </cell>
          <cell r="AE3" t="str">
            <v>1BTS2</v>
          </cell>
          <cell r="AF3" t="str">
            <v>2BTS2</v>
          </cell>
          <cell r="AG3" t="str">
            <v>CPGE 1</v>
          </cell>
          <cell r="AH3" t="str">
            <v>CPGE 2</v>
          </cell>
          <cell r="AI3" t="str">
            <v>Div POST BAC</v>
          </cell>
          <cell r="AJ3" t="str">
            <v>Total POST BAC</v>
          </cell>
          <cell r="AK3" t="str">
            <v xml:space="preserve">Total eff. </v>
          </cell>
        </row>
        <row r="4">
          <cell r="A4" t="str">
            <v>9730020J</v>
          </cell>
          <cell r="B4" t="str">
            <v>CLG</v>
          </cell>
          <cell r="C4" t="str">
            <v>AUXENCE CONTOUT</v>
          </cell>
          <cell r="D4" t="str">
            <v>CAYENNE</v>
          </cell>
          <cell r="E4">
            <v>206</v>
          </cell>
          <cell r="F4">
            <v>167</v>
          </cell>
          <cell r="G4">
            <v>214</v>
          </cell>
          <cell r="H4">
            <v>196</v>
          </cell>
          <cell r="I4">
            <v>783</v>
          </cell>
          <cell r="J4">
            <v>15</v>
          </cell>
          <cell r="K4">
            <v>17</v>
          </cell>
          <cell r="L4">
            <v>31</v>
          </cell>
          <cell r="M4">
            <v>26</v>
          </cell>
          <cell r="N4">
            <v>89</v>
          </cell>
          <cell r="O4">
            <v>0</v>
          </cell>
          <cell r="P4">
            <v>0</v>
          </cell>
          <cell r="Q4">
            <v>0</v>
          </cell>
          <cell r="R4">
            <v>0</v>
          </cell>
          <cell r="S4">
            <v>0</v>
          </cell>
          <cell r="T4">
            <v>0</v>
          </cell>
          <cell r="U4">
            <v>0</v>
          </cell>
          <cell r="V4">
            <v>0</v>
          </cell>
          <cell r="W4">
            <v>0</v>
          </cell>
          <cell r="X4">
            <v>0</v>
          </cell>
          <cell r="Y4">
            <v>0</v>
          </cell>
          <cell r="Z4">
            <v>0</v>
          </cell>
          <cell r="AA4">
            <v>0</v>
          </cell>
          <cell r="AB4">
            <v>0</v>
          </cell>
          <cell r="AC4">
            <v>30</v>
          </cell>
          <cell r="AD4">
            <v>0</v>
          </cell>
          <cell r="AE4">
            <v>0</v>
          </cell>
          <cell r="AF4">
            <v>0</v>
          </cell>
          <cell r="AG4">
            <v>0</v>
          </cell>
          <cell r="AH4">
            <v>0</v>
          </cell>
          <cell r="AI4">
            <v>0</v>
          </cell>
          <cell r="AJ4">
            <v>0</v>
          </cell>
          <cell r="AK4">
            <v>872</v>
          </cell>
        </row>
        <row r="5">
          <cell r="A5" t="str">
            <v>9730083C</v>
          </cell>
          <cell r="B5" t="str">
            <v>CLG</v>
          </cell>
          <cell r="C5" t="str">
            <v>GÉRARD HOLDER</v>
          </cell>
          <cell r="D5" t="str">
            <v>CAYENNE</v>
          </cell>
          <cell r="E5">
            <v>243</v>
          </cell>
          <cell r="F5">
            <v>279</v>
          </cell>
          <cell r="G5">
            <v>301</v>
          </cell>
          <cell r="H5">
            <v>304</v>
          </cell>
          <cell r="I5">
            <v>1127</v>
          </cell>
          <cell r="J5">
            <v>14</v>
          </cell>
          <cell r="K5">
            <v>27</v>
          </cell>
          <cell r="L5">
            <v>25</v>
          </cell>
          <cell r="M5">
            <v>18</v>
          </cell>
          <cell r="N5">
            <v>84</v>
          </cell>
          <cell r="O5">
            <v>0</v>
          </cell>
          <cell r="P5">
            <v>0</v>
          </cell>
          <cell r="Q5">
            <v>0</v>
          </cell>
          <cell r="R5">
            <v>0</v>
          </cell>
          <cell r="S5">
            <v>0</v>
          </cell>
          <cell r="T5">
            <v>0</v>
          </cell>
          <cell r="U5">
            <v>0</v>
          </cell>
          <cell r="V5">
            <v>0</v>
          </cell>
          <cell r="W5">
            <v>0</v>
          </cell>
          <cell r="X5">
            <v>0</v>
          </cell>
          <cell r="Y5">
            <v>0</v>
          </cell>
          <cell r="Z5">
            <v>0</v>
          </cell>
          <cell r="AA5">
            <v>0</v>
          </cell>
          <cell r="AB5">
            <v>0</v>
          </cell>
          <cell r="AC5">
            <v>30</v>
          </cell>
          <cell r="AD5">
            <v>0</v>
          </cell>
          <cell r="AE5">
            <v>0</v>
          </cell>
          <cell r="AF5">
            <v>0</v>
          </cell>
          <cell r="AG5">
            <v>0</v>
          </cell>
          <cell r="AH5">
            <v>0</v>
          </cell>
          <cell r="AI5">
            <v>0</v>
          </cell>
          <cell r="AJ5">
            <v>0</v>
          </cell>
          <cell r="AK5">
            <v>1211</v>
          </cell>
        </row>
        <row r="6">
          <cell r="A6" t="str">
            <v>9730091L</v>
          </cell>
          <cell r="B6" t="str">
            <v>CLG</v>
          </cell>
          <cell r="C6" t="str">
            <v>PAUL KAPEL</v>
          </cell>
          <cell r="D6" t="str">
            <v>CAYENNE</v>
          </cell>
          <cell r="E6">
            <v>207</v>
          </cell>
          <cell r="F6">
            <v>204</v>
          </cell>
          <cell r="G6">
            <v>192</v>
          </cell>
          <cell r="H6">
            <v>160</v>
          </cell>
          <cell r="I6">
            <v>763</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41</v>
          </cell>
          <cell r="AD6">
            <v>0</v>
          </cell>
          <cell r="AE6">
            <v>0</v>
          </cell>
          <cell r="AF6">
            <v>0</v>
          </cell>
          <cell r="AG6">
            <v>0</v>
          </cell>
          <cell r="AH6">
            <v>0</v>
          </cell>
          <cell r="AI6">
            <v>0</v>
          </cell>
          <cell r="AJ6">
            <v>0</v>
          </cell>
          <cell r="AK6">
            <v>763</v>
          </cell>
        </row>
        <row r="7">
          <cell r="A7" t="str">
            <v>9730110G</v>
          </cell>
          <cell r="B7" t="str">
            <v>CLG</v>
          </cell>
          <cell r="C7" t="str">
            <v>EUGÉNIE TELL-EBOUÉ</v>
          </cell>
          <cell r="D7" t="str">
            <v>ST LAURENT</v>
          </cell>
          <cell r="E7">
            <v>238</v>
          </cell>
          <cell r="F7">
            <v>241</v>
          </cell>
          <cell r="G7">
            <v>252</v>
          </cell>
          <cell r="H7">
            <v>221</v>
          </cell>
          <cell r="I7">
            <v>952</v>
          </cell>
          <cell r="J7">
            <v>16</v>
          </cell>
          <cell r="K7">
            <v>30</v>
          </cell>
          <cell r="L7">
            <v>33</v>
          </cell>
          <cell r="M7">
            <v>32</v>
          </cell>
          <cell r="N7">
            <v>111</v>
          </cell>
          <cell r="O7">
            <v>0</v>
          </cell>
          <cell r="P7">
            <v>0</v>
          </cell>
          <cell r="Q7">
            <v>0</v>
          </cell>
          <cell r="R7">
            <v>0</v>
          </cell>
          <cell r="S7">
            <v>0</v>
          </cell>
          <cell r="T7">
            <v>0</v>
          </cell>
          <cell r="U7">
            <v>0</v>
          </cell>
          <cell r="V7">
            <v>0</v>
          </cell>
          <cell r="W7">
            <v>0</v>
          </cell>
          <cell r="X7">
            <v>0</v>
          </cell>
          <cell r="Y7">
            <v>0</v>
          </cell>
          <cell r="Z7">
            <v>0</v>
          </cell>
          <cell r="AA7">
            <v>0</v>
          </cell>
          <cell r="AB7">
            <v>0</v>
          </cell>
          <cell r="AC7">
            <v>10</v>
          </cell>
          <cell r="AD7">
            <v>0</v>
          </cell>
          <cell r="AE7">
            <v>0</v>
          </cell>
          <cell r="AF7">
            <v>0</v>
          </cell>
          <cell r="AG7">
            <v>0</v>
          </cell>
          <cell r="AH7">
            <v>0</v>
          </cell>
          <cell r="AI7">
            <v>0</v>
          </cell>
          <cell r="AJ7">
            <v>0</v>
          </cell>
          <cell r="AK7">
            <v>1063</v>
          </cell>
        </row>
        <row r="8">
          <cell r="A8" t="str">
            <v>9730125Y</v>
          </cell>
          <cell r="B8" t="str">
            <v>CLG</v>
          </cell>
          <cell r="C8" t="str">
            <v>HENRI AGARANDE</v>
          </cell>
          <cell r="D8" t="str">
            <v>KOUROU</v>
          </cell>
          <cell r="E8">
            <v>151</v>
          </cell>
          <cell r="F8">
            <v>159</v>
          </cell>
          <cell r="G8">
            <v>167</v>
          </cell>
          <cell r="H8">
            <v>173</v>
          </cell>
          <cell r="I8">
            <v>650</v>
          </cell>
          <cell r="J8">
            <v>39</v>
          </cell>
          <cell r="K8">
            <v>39</v>
          </cell>
          <cell r="L8">
            <v>63</v>
          </cell>
          <cell r="M8">
            <v>50</v>
          </cell>
          <cell r="N8">
            <v>191</v>
          </cell>
          <cell r="O8">
            <v>0</v>
          </cell>
          <cell r="P8">
            <v>0</v>
          </cell>
          <cell r="Q8">
            <v>0</v>
          </cell>
          <cell r="R8">
            <v>0</v>
          </cell>
          <cell r="S8">
            <v>0</v>
          </cell>
          <cell r="T8">
            <v>0</v>
          </cell>
          <cell r="U8">
            <v>0</v>
          </cell>
          <cell r="V8">
            <v>0</v>
          </cell>
          <cell r="W8">
            <v>0</v>
          </cell>
          <cell r="X8">
            <v>0</v>
          </cell>
          <cell r="Y8">
            <v>0</v>
          </cell>
          <cell r="Z8">
            <v>0</v>
          </cell>
          <cell r="AA8">
            <v>0</v>
          </cell>
          <cell r="AB8">
            <v>0</v>
          </cell>
          <cell r="AC8">
            <v>22</v>
          </cell>
          <cell r="AD8">
            <v>0</v>
          </cell>
          <cell r="AE8">
            <v>0</v>
          </cell>
          <cell r="AF8">
            <v>0</v>
          </cell>
          <cell r="AG8">
            <v>0</v>
          </cell>
          <cell r="AH8">
            <v>0</v>
          </cell>
          <cell r="AI8">
            <v>0</v>
          </cell>
          <cell r="AJ8">
            <v>0</v>
          </cell>
          <cell r="AK8">
            <v>841</v>
          </cell>
        </row>
        <row r="9">
          <cell r="A9" t="str">
            <v>9730130D</v>
          </cell>
          <cell r="B9" t="str">
            <v>CLG</v>
          </cell>
          <cell r="C9" t="str">
            <v>EUGÈNE NONNON</v>
          </cell>
          <cell r="D9" t="str">
            <v>CAYENNE</v>
          </cell>
          <cell r="E9">
            <v>122</v>
          </cell>
          <cell r="F9">
            <v>135</v>
          </cell>
          <cell r="G9">
            <v>129</v>
          </cell>
          <cell r="H9">
            <v>164</v>
          </cell>
          <cell r="I9">
            <v>550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17</v>
          </cell>
          <cell r="AD9">
            <v>0</v>
          </cell>
          <cell r="AE9">
            <v>0</v>
          </cell>
          <cell r="AF9">
            <v>0</v>
          </cell>
          <cell r="AG9">
            <v>0</v>
          </cell>
          <cell r="AH9">
            <v>0</v>
          </cell>
          <cell r="AI9">
            <v>0</v>
          </cell>
          <cell r="AJ9">
            <v>0</v>
          </cell>
          <cell r="AK9">
            <v>550</v>
          </cell>
        </row>
        <row r="10">
          <cell r="A10" t="str">
            <v>9730145V</v>
          </cell>
          <cell r="B10" t="str">
            <v>CLG</v>
          </cell>
          <cell r="C10" t="str">
            <v>ELIE CASTOR</v>
          </cell>
          <cell r="D10" t="str">
            <v>SINNAMARY</v>
          </cell>
          <cell r="E10">
            <v>48</v>
          </cell>
          <cell r="F10">
            <v>28</v>
          </cell>
          <cell r="G10">
            <v>32</v>
          </cell>
          <cell r="H10">
            <v>33</v>
          </cell>
          <cell r="I10">
            <v>141</v>
          </cell>
          <cell r="J10">
            <v>6</v>
          </cell>
          <cell r="K10">
            <v>9</v>
          </cell>
          <cell r="L10">
            <v>15</v>
          </cell>
          <cell r="M10">
            <v>17</v>
          </cell>
          <cell r="N10">
            <v>47</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12</v>
          </cell>
          <cell r="AD10">
            <v>0</v>
          </cell>
          <cell r="AE10">
            <v>0</v>
          </cell>
          <cell r="AF10">
            <v>0</v>
          </cell>
          <cell r="AG10">
            <v>0</v>
          </cell>
          <cell r="AH10">
            <v>0</v>
          </cell>
          <cell r="AI10">
            <v>0</v>
          </cell>
          <cell r="AJ10">
            <v>0</v>
          </cell>
          <cell r="AK10">
            <v>188</v>
          </cell>
        </row>
        <row r="11">
          <cell r="A11" t="str">
            <v>9730173A</v>
          </cell>
          <cell r="B11" t="str">
            <v>CLG</v>
          </cell>
          <cell r="C11" t="str">
            <v>CHLORE CONSTANT</v>
          </cell>
          <cell r="D11" t="str">
            <v>ST GEORGES</v>
          </cell>
          <cell r="E11">
            <v>171</v>
          </cell>
          <cell r="F11">
            <v>140</v>
          </cell>
          <cell r="G11">
            <v>173</v>
          </cell>
          <cell r="H11">
            <v>155</v>
          </cell>
          <cell r="I11">
            <v>639</v>
          </cell>
          <cell r="J11">
            <v>10</v>
          </cell>
          <cell r="K11">
            <v>9</v>
          </cell>
          <cell r="L11">
            <v>17</v>
          </cell>
          <cell r="M11">
            <v>31</v>
          </cell>
          <cell r="N11">
            <v>67</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14</v>
          </cell>
          <cell r="AD11">
            <v>0</v>
          </cell>
          <cell r="AE11">
            <v>0</v>
          </cell>
          <cell r="AF11">
            <v>0</v>
          </cell>
          <cell r="AG11">
            <v>0</v>
          </cell>
          <cell r="AH11">
            <v>0</v>
          </cell>
          <cell r="AI11">
            <v>0</v>
          </cell>
          <cell r="AJ11">
            <v>0</v>
          </cell>
          <cell r="AK11">
            <v>706</v>
          </cell>
        </row>
        <row r="12">
          <cell r="A12" t="str">
            <v>9730179G</v>
          </cell>
          <cell r="B12" t="str">
            <v>CLG</v>
          </cell>
          <cell r="C12" t="str">
            <v>AUGUSTE DÉDÉ</v>
          </cell>
          <cell r="D12" t="str">
            <v>REMIRE MONTJOLY</v>
          </cell>
          <cell r="E12">
            <v>204</v>
          </cell>
          <cell r="F12">
            <v>222</v>
          </cell>
          <cell r="G12">
            <v>213</v>
          </cell>
          <cell r="H12">
            <v>220</v>
          </cell>
          <cell r="I12">
            <v>859</v>
          </cell>
          <cell r="J12">
            <v>10</v>
          </cell>
          <cell r="K12">
            <v>33</v>
          </cell>
          <cell r="L12">
            <v>21</v>
          </cell>
          <cell r="M12">
            <v>19</v>
          </cell>
          <cell r="N12">
            <v>83</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15</v>
          </cell>
          <cell r="AD12">
            <v>0</v>
          </cell>
          <cell r="AE12">
            <v>0</v>
          </cell>
          <cell r="AF12">
            <v>0</v>
          </cell>
          <cell r="AG12">
            <v>0</v>
          </cell>
          <cell r="AH12">
            <v>0</v>
          </cell>
          <cell r="AI12">
            <v>0</v>
          </cell>
          <cell r="AJ12">
            <v>0</v>
          </cell>
          <cell r="AK12">
            <v>942</v>
          </cell>
        </row>
        <row r="13">
          <cell r="A13" t="str">
            <v>9730182K</v>
          </cell>
          <cell r="B13" t="str">
            <v>CLG</v>
          </cell>
          <cell r="C13" t="str">
            <v>LA CANOPÉE</v>
          </cell>
          <cell r="D13" t="str">
            <v>MATOURY</v>
          </cell>
          <cell r="E13">
            <v>180</v>
          </cell>
          <cell r="F13">
            <v>199</v>
          </cell>
          <cell r="G13">
            <v>239</v>
          </cell>
          <cell r="H13">
            <v>248</v>
          </cell>
          <cell r="I13">
            <v>866</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23</v>
          </cell>
          <cell r="AD13">
            <v>0</v>
          </cell>
          <cell r="AE13">
            <v>0</v>
          </cell>
          <cell r="AF13">
            <v>0</v>
          </cell>
          <cell r="AG13">
            <v>0</v>
          </cell>
          <cell r="AH13">
            <v>0</v>
          </cell>
          <cell r="AI13">
            <v>0</v>
          </cell>
          <cell r="AJ13">
            <v>0</v>
          </cell>
          <cell r="AK13">
            <v>866</v>
          </cell>
        </row>
        <row r="14">
          <cell r="A14" t="str">
            <v>9730192W</v>
          </cell>
          <cell r="B14" t="str">
            <v>CLG</v>
          </cell>
          <cell r="C14" t="str">
            <v>LÉO OTHILY</v>
          </cell>
          <cell r="D14" t="str">
            <v>MANA</v>
          </cell>
          <cell r="E14">
            <v>149</v>
          </cell>
          <cell r="F14">
            <v>152</v>
          </cell>
          <cell r="G14">
            <v>156</v>
          </cell>
          <cell r="H14">
            <v>152</v>
          </cell>
          <cell r="I14">
            <v>609</v>
          </cell>
          <cell r="J14">
            <v>9</v>
          </cell>
          <cell r="K14">
            <v>9</v>
          </cell>
          <cell r="L14">
            <v>22</v>
          </cell>
          <cell r="M14">
            <v>34</v>
          </cell>
          <cell r="N14">
            <v>74</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18</v>
          </cell>
          <cell r="AD14">
            <v>0</v>
          </cell>
          <cell r="AE14">
            <v>0</v>
          </cell>
          <cell r="AF14">
            <v>0</v>
          </cell>
          <cell r="AG14">
            <v>0</v>
          </cell>
          <cell r="AH14">
            <v>0</v>
          </cell>
          <cell r="AI14">
            <v>0</v>
          </cell>
          <cell r="AJ14">
            <v>0</v>
          </cell>
          <cell r="AK14">
            <v>683</v>
          </cell>
        </row>
        <row r="15">
          <cell r="A15" t="str">
            <v>9730193X</v>
          </cell>
          <cell r="B15" t="str">
            <v>CLG</v>
          </cell>
          <cell r="C15" t="str">
            <v>GRAN MAN DIFOU</v>
          </cell>
          <cell r="D15" t="str">
            <v>MARIPASOULA</v>
          </cell>
          <cell r="E15">
            <v>153</v>
          </cell>
          <cell r="F15">
            <v>133</v>
          </cell>
          <cell r="G15">
            <v>124</v>
          </cell>
          <cell r="H15">
            <v>107</v>
          </cell>
          <cell r="I15">
            <v>517</v>
          </cell>
          <cell r="J15">
            <v>8</v>
          </cell>
          <cell r="K15">
            <v>19</v>
          </cell>
          <cell r="L15">
            <v>16</v>
          </cell>
          <cell r="M15">
            <v>12</v>
          </cell>
          <cell r="N15">
            <v>55</v>
          </cell>
          <cell r="O15">
            <v>0</v>
          </cell>
          <cell r="P15">
            <v>0</v>
          </cell>
          <cell r="Q15">
            <v>0</v>
          </cell>
          <cell r="R15">
            <v>0</v>
          </cell>
          <cell r="S15">
            <v>0</v>
          </cell>
          <cell r="T15">
            <v>0</v>
          </cell>
          <cell r="U15">
            <v>0</v>
          </cell>
          <cell r="V15">
            <v>0</v>
          </cell>
          <cell r="W15">
            <v>9</v>
          </cell>
          <cell r="X15">
            <v>0</v>
          </cell>
          <cell r="Y15">
            <v>0</v>
          </cell>
          <cell r="Z15">
            <v>0</v>
          </cell>
          <cell r="AA15">
            <v>0</v>
          </cell>
          <cell r="AB15">
            <v>9</v>
          </cell>
          <cell r="AC15">
            <v>0</v>
          </cell>
          <cell r="AD15">
            <v>0</v>
          </cell>
          <cell r="AE15">
            <v>0</v>
          </cell>
          <cell r="AF15">
            <v>0</v>
          </cell>
          <cell r="AG15">
            <v>0</v>
          </cell>
          <cell r="AH15">
            <v>0</v>
          </cell>
          <cell r="AI15">
            <v>0</v>
          </cell>
          <cell r="AJ15">
            <v>0</v>
          </cell>
          <cell r="AK15">
            <v>581</v>
          </cell>
        </row>
        <row r="16">
          <cell r="A16" t="str">
            <v>9730206L</v>
          </cell>
          <cell r="B16" t="str">
            <v>CLG</v>
          </cell>
          <cell r="C16" t="str">
            <v>JUST HYASINE</v>
          </cell>
          <cell r="D16" t="str">
            <v>MACOURIA</v>
          </cell>
          <cell r="E16">
            <v>194</v>
          </cell>
          <cell r="F16">
            <v>203</v>
          </cell>
          <cell r="G16">
            <v>177</v>
          </cell>
          <cell r="H16">
            <v>188</v>
          </cell>
          <cell r="I16">
            <v>762</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25</v>
          </cell>
          <cell r="AD16">
            <v>0</v>
          </cell>
          <cell r="AE16">
            <v>0</v>
          </cell>
          <cell r="AF16">
            <v>0</v>
          </cell>
          <cell r="AG16">
            <v>0</v>
          </cell>
          <cell r="AH16">
            <v>0</v>
          </cell>
          <cell r="AI16">
            <v>0</v>
          </cell>
          <cell r="AJ16">
            <v>0</v>
          </cell>
          <cell r="AK16">
            <v>762</v>
          </cell>
        </row>
        <row r="17">
          <cell r="A17" t="str">
            <v>9730218Z</v>
          </cell>
          <cell r="B17" t="str">
            <v>CLG</v>
          </cell>
          <cell r="C17" t="str">
            <v>LISE OPHION</v>
          </cell>
          <cell r="D17" t="str">
            <v>MATOURY</v>
          </cell>
          <cell r="E17">
            <v>124</v>
          </cell>
          <cell r="F17">
            <v>139</v>
          </cell>
          <cell r="G17">
            <v>145</v>
          </cell>
          <cell r="H17">
            <v>135</v>
          </cell>
          <cell r="I17">
            <v>543</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18</v>
          </cell>
          <cell r="AD17">
            <v>0</v>
          </cell>
          <cell r="AE17">
            <v>0</v>
          </cell>
          <cell r="AF17">
            <v>0</v>
          </cell>
          <cell r="AG17">
            <v>0</v>
          </cell>
          <cell r="AH17">
            <v>0</v>
          </cell>
          <cell r="AI17">
            <v>0</v>
          </cell>
          <cell r="AJ17">
            <v>0</v>
          </cell>
          <cell r="AK17">
            <v>543</v>
          </cell>
        </row>
        <row r="18">
          <cell r="A18" t="str">
            <v>9730219A</v>
          </cell>
          <cell r="B18" t="str">
            <v>CLG</v>
          </cell>
          <cell r="C18" t="str">
            <v>FERDINAND MADELEINE</v>
          </cell>
          <cell r="D18" t="str">
            <v>IRACOUBO</v>
          </cell>
          <cell r="E18">
            <v>29</v>
          </cell>
          <cell r="F18">
            <v>32</v>
          </cell>
          <cell r="G18">
            <v>34</v>
          </cell>
          <cell r="H18">
            <v>32</v>
          </cell>
          <cell r="I18">
            <v>127</v>
          </cell>
          <cell r="J18">
            <v>7</v>
          </cell>
          <cell r="K18">
            <v>9</v>
          </cell>
          <cell r="L18">
            <v>2</v>
          </cell>
          <cell r="M18">
            <v>8</v>
          </cell>
          <cell r="N18">
            <v>26</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13</v>
          </cell>
          <cell r="AD18">
            <v>0</v>
          </cell>
          <cell r="AE18">
            <v>0</v>
          </cell>
          <cell r="AF18">
            <v>0</v>
          </cell>
          <cell r="AG18">
            <v>0</v>
          </cell>
          <cell r="AH18">
            <v>0</v>
          </cell>
          <cell r="AI18">
            <v>0</v>
          </cell>
          <cell r="AJ18">
            <v>0</v>
          </cell>
          <cell r="AK18">
            <v>153</v>
          </cell>
        </row>
        <row r="19">
          <cell r="A19" t="str">
            <v>9730237V</v>
          </cell>
          <cell r="B19" t="str">
            <v>CLG</v>
          </cell>
          <cell r="C19" t="str">
            <v>VICTOR SCHOELCHER</v>
          </cell>
          <cell r="D19" t="str">
            <v>KOUROU</v>
          </cell>
          <cell r="E19">
            <v>118</v>
          </cell>
          <cell r="F19">
            <v>141</v>
          </cell>
          <cell r="G19">
            <v>142</v>
          </cell>
          <cell r="H19">
            <v>136</v>
          </cell>
          <cell r="I19">
            <v>537</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22</v>
          </cell>
          <cell r="AD19">
            <v>0</v>
          </cell>
          <cell r="AE19">
            <v>0</v>
          </cell>
          <cell r="AF19">
            <v>0</v>
          </cell>
          <cell r="AG19">
            <v>0</v>
          </cell>
          <cell r="AH19">
            <v>0</v>
          </cell>
          <cell r="AI19">
            <v>0</v>
          </cell>
          <cell r="AJ19">
            <v>0</v>
          </cell>
          <cell r="AK19">
            <v>537</v>
          </cell>
        </row>
        <row r="20">
          <cell r="A20" t="str">
            <v>9730247F</v>
          </cell>
          <cell r="B20" t="str">
            <v>CLG</v>
          </cell>
          <cell r="C20" t="str">
            <v>JUSTIN CATAYÉE</v>
          </cell>
          <cell r="D20" t="str">
            <v>CAYENNE</v>
          </cell>
          <cell r="E20">
            <v>190</v>
          </cell>
          <cell r="F20">
            <v>164</v>
          </cell>
          <cell r="G20">
            <v>163</v>
          </cell>
          <cell r="H20">
            <v>176</v>
          </cell>
          <cell r="I20">
            <v>693</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29</v>
          </cell>
          <cell r="AD20">
            <v>0</v>
          </cell>
          <cell r="AE20">
            <v>0</v>
          </cell>
          <cell r="AF20">
            <v>0</v>
          </cell>
          <cell r="AG20">
            <v>0</v>
          </cell>
          <cell r="AH20">
            <v>0</v>
          </cell>
          <cell r="AI20">
            <v>0</v>
          </cell>
          <cell r="AJ20">
            <v>0</v>
          </cell>
          <cell r="AK20">
            <v>693</v>
          </cell>
        </row>
        <row r="21">
          <cell r="A21" t="str">
            <v>9730248G</v>
          </cell>
          <cell r="B21" t="str">
            <v>CLG</v>
          </cell>
          <cell r="C21" t="str">
            <v>ALBERT LONDRES</v>
          </cell>
          <cell r="D21" t="str">
            <v>ST LAURENT</v>
          </cell>
          <cell r="E21">
            <v>216</v>
          </cell>
          <cell r="F21">
            <v>223</v>
          </cell>
          <cell r="G21">
            <v>224</v>
          </cell>
          <cell r="H21">
            <v>253</v>
          </cell>
          <cell r="I21">
            <v>916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21</v>
          </cell>
          <cell r="AD21">
            <v>0</v>
          </cell>
          <cell r="AE21">
            <v>0</v>
          </cell>
          <cell r="AF21">
            <v>0</v>
          </cell>
          <cell r="AG21">
            <v>0</v>
          </cell>
          <cell r="AH21">
            <v>0</v>
          </cell>
          <cell r="AI21">
            <v>0</v>
          </cell>
          <cell r="AJ21">
            <v>0</v>
          </cell>
          <cell r="AK21">
            <v>916</v>
          </cell>
        </row>
        <row r="22">
          <cell r="A22" t="str">
            <v>9730306V</v>
          </cell>
          <cell r="B22" t="str">
            <v>CLG</v>
          </cell>
          <cell r="C22" t="str">
            <v>OMEBA TOBO</v>
          </cell>
          <cell r="D22" t="str">
            <v>KOUROU</v>
          </cell>
          <cell r="E22">
            <v>90</v>
          </cell>
          <cell r="F22">
            <v>120</v>
          </cell>
          <cell r="G22">
            <v>97</v>
          </cell>
          <cell r="H22">
            <v>112</v>
          </cell>
          <cell r="I22">
            <v>419</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31</v>
          </cell>
          <cell r="AD22">
            <v>0</v>
          </cell>
          <cell r="AE22">
            <v>0</v>
          </cell>
          <cell r="AF22">
            <v>0</v>
          </cell>
          <cell r="AG22">
            <v>0</v>
          </cell>
          <cell r="AH22">
            <v>0</v>
          </cell>
          <cell r="AI22">
            <v>0</v>
          </cell>
          <cell r="AJ22">
            <v>0</v>
          </cell>
          <cell r="AK22">
            <v>419</v>
          </cell>
        </row>
        <row r="23">
          <cell r="A23" t="str">
            <v>9730307W</v>
          </cell>
          <cell r="B23" t="str">
            <v>CLG</v>
          </cell>
          <cell r="C23" t="str">
            <v>CONCORDE-MAURICE DUMESNIL</v>
          </cell>
          <cell r="D23" t="str">
            <v>MATOURY</v>
          </cell>
          <cell r="E23">
            <v>166</v>
          </cell>
          <cell r="F23">
            <v>218</v>
          </cell>
          <cell r="G23">
            <v>200</v>
          </cell>
          <cell r="H23">
            <v>172</v>
          </cell>
          <cell r="I23">
            <v>756</v>
          </cell>
          <cell r="J23">
            <v>37</v>
          </cell>
          <cell r="K23">
            <v>38</v>
          </cell>
          <cell r="L23">
            <v>46</v>
          </cell>
          <cell r="M23">
            <v>50</v>
          </cell>
          <cell r="N23">
            <v>171</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24</v>
          </cell>
          <cell r="AD23">
            <v>0</v>
          </cell>
          <cell r="AE23">
            <v>0</v>
          </cell>
          <cell r="AF23">
            <v>0</v>
          </cell>
          <cell r="AG23">
            <v>0</v>
          </cell>
          <cell r="AH23">
            <v>0</v>
          </cell>
          <cell r="AI23">
            <v>0</v>
          </cell>
          <cell r="AJ23">
            <v>0</v>
          </cell>
          <cell r="AK23">
            <v>927</v>
          </cell>
        </row>
        <row r="24">
          <cell r="A24" t="str">
            <v>9730329V</v>
          </cell>
          <cell r="B24" t="str">
            <v>CLG</v>
          </cell>
          <cell r="C24" t="str">
            <v>PAUL JEAN LOUIS</v>
          </cell>
          <cell r="D24" t="str">
            <v>ST LAURENT</v>
          </cell>
          <cell r="E24">
            <v>239</v>
          </cell>
          <cell r="F24">
            <v>239</v>
          </cell>
          <cell r="G24">
            <v>252</v>
          </cell>
          <cell r="H24">
            <v>247</v>
          </cell>
          <cell r="I24">
            <v>977</v>
          </cell>
          <cell r="J24">
            <v>17</v>
          </cell>
          <cell r="K24">
            <v>20</v>
          </cell>
          <cell r="L24">
            <v>21</v>
          </cell>
          <cell r="M24">
            <v>24</v>
          </cell>
          <cell r="N24">
            <v>82</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v>
          </cell>
          <cell r="AD24">
            <v>0</v>
          </cell>
          <cell r="AE24">
            <v>0</v>
          </cell>
          <cell r="AF24">
            <v>0</v>
          </cell>
          <cell r="AG24">
            <v>0</v>
          </cell>
          <cell r="AH24">
            <v>0</v>
          </cell>
          <cell r="AI24">
            <v>0</v>
          </cell>
          <cell r="AJ24">
            <v>0</v>
          </cell>
          <cell r="AK24">
            <v>1059</v>
          </cell>
        </row>
        <row r="25">
          <cell r="A25" t="str">
            <v>9730337D</v>
          </cell>
          <cell r="B25" t="str">
            <v>CLG</v>
          </cell>
          <cell r="C25" t="str">
            <v>MA AIYE</v>
          </cell>
          <cell r="D25" t="str">
            <v>APATOU</v>
          </cell>
          <cell r="E25">
            <v>159</v>
          </cell>
          <cell r="F25">
            <v>133</v>
          </cell>
          <cell r="G25">
            <v>155</v>
          </cell>
          <cell r="H25">
            <v>132</v>
          </cell>
          <cell r="I25">
            <v>579</v>
          </cell>
          <cell r="J25">
            <v>0</v>
          </cell>
          <cell r="K25">
            <v>13</v>
          </cell>
          <cell r="L25">
            <v>13</v>
          </cell>
          <cell r="M25">
            <v>13</v>
          </cell>
          <cell r="N25">
            <v>39</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47</v>
          </cell>
          <cell r="AD25">
            <v>0</v>
          </cell>
          <cell r="AE25">
            <v>0</v>
          </cell>
          <cell r="AF25">
            <v>0</v>
          </cell>
          <cell r="AG25">
            <v>0</v>
          </cell>
          <cell r="AH25">
            <v>0</v>
          </cell>
          <cell r="AI25">
            <v>0</v>
          </cell>
          <cell r="AJ25">
            <v>0</v>
          </cell>
          <cell r="AK25">
            <v>618</v>
          </cell>
        </row>
        <row r="26">
          <cell r="A26" t="str">
            <v>9730348R</v>
          </cell>
          <cell r="B26" t="str">
            <v>CLG</v>
          </cell>
          <cell r="C26" t="str">
            <v>LÉODATE VOLMAR</v>
          </cell>
          <cell r="D26" t="str">
            <v>ST LAURENT</v>
          </cell>
          <cell r="E26">
            <v>206</v>
          </cell>
          <cell r="F26">
            <v>214</v>
          </cell>
          <cell r="G26">
            <v>179</v>
          </cell>
          <cell r="H26">
            <v>225</v>
          </cell>
          <cell r="I26">
            <v>824</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37</v>
          </cell>
          <cell r="AD26">
            <v>0</v>
          </cell>
          <cell r="AE26">
            <v>0</v>
          </cell>
          <cell r="AF26">
            <v>0</v>
          </cell>
          <cell r="AG26">
            <v>0</v>
          </cell>
          <cell r="AH26">
            <v>0</v>
          </cell>
          <cell r="AI26">
            <v>0</v>
          </cell>
          <cell r="AJ26">
            <v>0</v>
          </cell>
          <cell r="AK26">
            <v>824</v>
          </cell>
        </row>
        <row r="27">
          <cell r="A27" t="str">
            <v>9730370P</v>
          </cell>
          <cell r="B27" t="str">
            <v>CLG</v>
          </cell>
          <cell r="C27" t="str">
            <v>RÉEBERG NÉRON</v>
          </cell>
          <cell r="D27" t="str">
            <v>REMIRE MONTJOLY</v>
          </cell>
          <cell r="E27">
            <v>134</v>
          </cell>
          <cell r="F27">
            <v>153</v>
          </cell>
          <cell r="G27">
            <v>142</v>
          </cell>
          <cell r="H27">
            <v>152</v>
          </cell>
          <cell r="I27">
            <v>581</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40</v>
          </cell>
          <cell r="AD27">
            <v>0</v>
          </cell>
          <cell r="AE27">
            <v>0</v>
          </cell>
          <cell r="AF27">
            <v>0</v>
          </cell>
          <cell r="AG27">
            <v>0</v>
          </cell>
          <cell r="AH27">
            <v>0</v>
          </cell>
          <cell r="AI27">
            <v>0</v>
          </cell>
          <cell r="AJ27">
            <v>0</v>
          </cell>
          <cell r="AK27">
            <v>581</v>
          </cell>
        </row>
        <row r="28">
          <cell r="A28" t="str">
            <v>9730373T</v>
          </cell>
          <cell r="B28" t="str">
            <v>CLG</v>
          </cell>
          <cell r="C28" t="str">
            <v>PAULE BERTHELOT</v>
          </cell>
          <cell r="D28" t="str">
            <v>MANA</v>
          </cell>
          <cell r="E28">
            <v>167</v>
          </cell>
          <cell r="F28">
            <v>150</v>
          </cell>
          <cell r="G28">
            <v>135</v>
          </cell>
          <cell r="H28">
            <v>130</v>
          </cell>
          <cell r="I28">
            <v>582</v>
          </cell>
          <cell r="J28">
            <v>8</v>
          </cell>
          <cell r="K28">
            <v>6</v>
          </cell>
          <cell r="L28">
            <v>0</v>
          </cell>
          <cell r="M28">
            <v>0</v>
          </cell>
          <cell r="N28">
            <v>14</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25</v>
          </cell>
          <cell r="AD28">
            <v>0</v>
          </cell>
          <cell r="AE28">
            <v>0</v>
          </cell>
          <cell r="AF28">
            <v>0</v>
          </cell>
          <cell r="AG28">
            <v>0</v>
          </cell>
          <cell r="AH28">
            <v>0</v>
          </cell>
          <cell r="AI28">
            <v>0</v>
          </cell>
          <cell r="AJ28">
            <v>0</v>
          </cell>
          <cell r="AK28">
            <v>596</v>
          </cell>
        </row>
        <row r="29">
          <cell r="A29" t="str">
            <v>9730374U</v>
          </cell>
          <cell r="B29" t="str">
            <v>CLG</v>
          </cell>
          <cell r="C29" t="str">
            <v>ANTOINE SYLVÈRE FÉLIX</v>
          </cell>
          <cell r="D29" t="str">
            <v>MACOURIA</v>
          </cell>
          <cell r="E29">
            <v>185</v>
          </cell>
          <cell r="F29">
            <v>190</v>
          </cell>
          <cell r="G29">
            <v>165</v>
          </cell>
          <cell r="H29">
            <v>171</v>
          </cell>
          <cell r="I29">
            <v>711</v>
          </cell>
          <cell r="J29">
            <v>4</v>
          </cell>
          <cell r="K29">
            <v>14</v>
          </cell>
          <cell r="L29">
            <v>22</v>
          </cell>
          <cell r="M29">
            <v>28</v>
          </cell>
          <cell r="N29">
            <v>68</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21</v>
          </cell>
          <cell r="AD29">
            <v>0</v>
          </cell>
          <cell r="AE29">
            <v>0</v>
          </cell>
          <cell r="AF29">
            <v>0</v>
          </cell>
          <cell r="AG29">
            <v>0</v>
          </cell>
          <cell r="AH29">
            <v>0</v>
          </cell>
          <cell r="AI29">
            <v>0</v>
          </cell>
          <cell r="AJ29">
            <v>0</v>
          </cell>
          <cell r="AK29">
            <v>779</v>
          </cell>
        </row>
        <row r="30">
          <cell r="A30" t="str">
            <v>9730380A</v>
          </cell>
          <cell r="B30" t="str">
            <v>CLG</v>
          </cell>
          <cell r="C30" t="str">
            <v>ACHMAT KARTADINAMA</v>
          </cell>
          <cell r="D30" t="str">
            <v>GRAND SANTI</v>
          </cell>
          <cell r="E30">
            <v>135</v>
          </cell>
          <cell r="F30">
            <v>107</v>
          </cell>
          <cell r="G30">
            <v>105</v>
          </cell>
          <cell r="H30">
            <v>111</v>
          </cell>
          <cell r="I30">
            <v>458</v>
          </cell>
          <cell r="J30">
            <v>9</v>
          </cell>
          <cell r="K30">
            <v>25</v>
          </cell>
          <cell r="L30">
            <v>17</v>
          </cell>
          <cell r="M30">
            <v>20</v>
          </cell>
          <cell r="N30">
            <v>71</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1</v>
          </cell>
          <cell r="AD30">
            <v>0</v>
          </cell>
          <cell r="AE30">
            <v>0</v>
          </cell>
          <cell r="AF30">
            <v>0</v>
          </cell>
          <cell r="AG30">
            <v>0</v>
          </cell>
          <cell r="AH30">
            <v>0</v>
          </cell>
          <cell r="AI30">
            <v>0</v>
          </cell>
          <cell r="AJ30">
            <v>0</v>
          </cell>
          <cell r="AK30">
            <v>529</v>
          </cell>
        </row>
        <row r="31">
          <cell r="A31" t="str">
            <v>9730381B</v>
          </cell>
          <cell r="B31" t="str">
            <v>CLG</v>
          </cell>
          <cell r="C31" t="str">
            <v>CAPITAINE CHARLES TAFANIER</v>
          </cell>
          <cell r="D31" t="str">
            <v>PAPAICHTON</v>
          </cell>
          <cell r="E31">
            <v>60</v>
          </cell>
          <cell r="F31">
            <v>39</v>
          </cell>
          <cell r="G31">
            <v>48</v>
          </cell>
          <cell r="H31">
            <v>46</v>
          </cell>
          <cell r="I31">
            <v>193</v>
          </cell>
          <cell r="J31">
            <v>0</v>
          </cell>
          <cell r="K31">
            <v>11</v>
          </cell>
          <cell r="L31">
            <v>10</v>
          </cell>
          <cell r="M31">
            <v>12</v>
          </cell>
          <cell r="N31">
            <v>33</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8</v>
          </cell>
          <cell r="AD31">
            <v>0</v>
          </cell>
          <cell r="AE31">
            <v>0</v>
          </cell>
          <cell r="AF31">
            <v>0</v>
          </cell>
          <cell r="AG31">
            <v>0</v>
          </cell>
          <cell r="AH31">
            <v>0</v>
          </cell>
          <cell r="AI31">
            <v>0</v>
          </cell>
          <cell r="AJ31">
            <v>0</v>
          </cell>
          <cell r="AK31">
            <v>226</v>
          </cell>
        </row>
        <row r="32">
          <cell r="A32" t="str">
            <v>9730394R</v>
          </cell>
          <cell r="B32" t="str">
            <v>CLG</v>
          </cell>
          <cell r="C32" t="str">
            <v>ARSÈNE BOUYER D'ANGOMA</v>
          </cell>
          <cell r="D32" t="str">
            <v>ST LAURENT</v>
          </cell>
          <cell r="E32">
            <v>224</v>
          </cell>
          <cell r="F32">
            <v>211</v>
          </cell>
          <cell r="G32">
            <v>217</v>
          </cell>
          <cell r="H32">
            <v>242</v>
          </cell>
          <cell r="I32">
            <v>894</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32</v>
          </cell>
          <cell r="AD32">
            <v>0</v>
          </cell>
          <cell r="AE32">
            <v>0</v>
          </cell>
          <cell r="AF32">
            <v>0</v>
          </cell>
          <cell r="AG32">
            <v>0</v>
          </cell>
          <cell r="AH32">
            <v>0</v>
          </cell>
          <cell r="AI32">
            <v>0</v>
          </cell>
          <cell r="AJ32">
            <v>0</v>
          </cell>
          <cell r="AK32">
            <v>894</v>
          </cell>
        </row>
        <row r="33">
          <cell r="A33" t="str">
            <v>9730451C</v>
          </cell>
          <cell r="B33" t="str">
            <v>CLG</v>
          </cell>
          <cell r="C33" t="str">
            <v>PAUL SUITMAN</v>
          </cell>
          <cell r="D33" t="str">
            <v>CAMOPI</v>
          </cell>
          <cell r="E33">
            <v>14</v>
          </cell>
          <cell r="F33">
            <v>13</v>
          </cell>
          <cell r="G33">
            <v>24</v>
          </cell>
          <cell r="H33">
            <v>25</v>
          </cell>
          <cell r="I33">
            <v>76</v>
          </cell>
          <cell r="J33">
            <v>0</v>
          </cell>
          <cell r="K33">
            <v>8</v>
          </cell>
          <cell r="L33">
            <v>7</v>
          </cell>
          <cell r="M33">
            <v>11</v>
          </cell>
          <cell r="N33">
            <v>26</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5</v>
          </cell>
          <cell r="AD33">
            <v>0</v>
          </cell>
          <cell r="AE33">
            <v>0</v>
          </cell>
          <cell r="AF33">
            <v>0</v>
          </cell>
          <cell r="AG33">
            <v>0</v>
          </cell>
          <cell r="AH33">
            <v>0</v>
          </cell>
          <cell r="AI33">
            <v>0</v>
          </cell>
          <cell r="AJ33">
            <v>0</v>
          </cell>
          <cell r="AK33">
            <v>102</v>
          </cell>
        </row>
        <row r="34">
          <cell r="A34" t="str">
            <v>9730483M</v>
          </cell>
          <cell r="B34" t="str">
            <v>CLG</v>
          </cell>
          <cell r="C34" t="str">
            <v>JOSEPH HO TEN YOU</v>
          </cell>
          <cell r="D34" t="str">
            <v>KOUROU</v>
          </cell>
          <cell r="E34">
            <v>117</v>
          </cell>
          <cell r="F34">
            <v>96</v>
          </cell>
          <cell r="G34">
            <v>107</v>
          </cell>
          <cell r="H34">
            <v>113</v>
          </cell>
          <cell r="I34">
            <v>433</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24</v>
          </cell>
          <cell r="AD34">
            <v>0</v>
          </cell>
          <cell r="AE34">
            <v>0</v>
          </cell>
          <cell r="AF34">
            <v>0</v>
          </cell>
          <cell r="AG34">
            <v>0</v>
          </cell>
          <cell r="AH34">
            <v>0</v>
          </cell>
          <cell r="AI34">
            <v>0</v>
          </cell>
          <cell r="AJ34">
            <v>0</v>
          </cell>
          <cell r="AK34">
            <v>433</v>
          </cell>
        </row>
        <row r="35">
          <cell r="A35" t="str">
            <v>9730570G</v>
          </cell>
          <cell r="B35" t="str">
            <v>CLG</v>
          </cell>
          <cell r="C35" t="str">
            <v>COLLEGE VI SLM</v>
          </cell>
          <cell r="D35" t="str">
            <v>ST LAURENT</v>
          </cell>
          <cell r="E35">
            <v>140</v>
          </cell>
          <cell r="F35">
            <v>141</v>
          </cell>
          <cell r="G35">
            <v>148</v>
          </cell>
          <cell r="H35">
            <v>0</v>
          </cell>
          <cell r="I35">
            <v>429</v>
          </cell>
          <cell r="J35">
            <v>8</v>
          </cell>
          <cell r="K35">
            <v>14</v>
          </cell>
          <cell r="L35">
            <v>0</v>
          </cell>
          <cell r="M35">
            <v>0</v>
          </cell>
          <cell r="N35">
            <v>22</v>
          </cell>
          <cell r="O35">
            <v>0</v>
          </cell>
          <cell r="P35">
            <v>0</v>
          </cell>
          <cell r="Q35">
            <v>0</v>
          </cell>
          <cell r="R35">
            <v>0</v>
          </cell>
          <cell r="S35">
            <v>0</v>
          </cell>
          <cell r="T35">
            <v>0</v>
          </cell>
          <cell r="U35">
            <v>0</v>
          </cell>
          <cell r="V35">
            <v>8</v>
          </cell>
          <cell r="W35">
            <v>16</v>
          </cell>
          <cell r="X35">
            <v>0</v>
          </cell>
          <cell r="Y35">
            <v>0</v>
          </cell>
          <cell r="Z35">
            <v>0</v>
          </cell>
          <cell r="AA35">
            <v>0</v>
          </cell>
          <cell r="AB35">
            <v>24</v>
          </cell>
          <cell r="AC35">
            <v>22</v>
          </cell>
          <cell r="AD35">
            <v>0</v>
          </cell>
          <cell r="AE35">
            <v>0</v>
          </cell>
          <cell r="AF35">
            <v>0</v>
          </cell>
          <cell r="AG35">
            <v>0</v>
          </cell>
          <cell r="AH35">
            <v>0</v>
          </cell>
          <cell r="AI35">
            <v>0</v>
          </cell>
          <cell r="AJ35">
            <v>0</v>
          </cell>
          <cell r="AK35">
            <v>475</v>
          </cell>
        </row>
        <row r="36">
          <cell r="A36" t="str">
            <v>9730587A</v>
          </cell>
          <cell r="B36" t="str">
            <v>CLG</v>
          </cell>
          <cell r="C36" t="str">
            <v>COLLEGE DE MONTSINERY-TONNEGRANDE</v>
          </cell>
          <cell r="D36" t="str">
            <v>MONTSINERY-TONNEGRANDE</v>
          </cell>
          <cell r="E36">
            <v>50</v>
          </cell>
          <cell r="F36">
            <v>49</v>
          </cell>
          <cell r="G36">
            <v>39</v>
          </cell>
          <cell r="H36">
            <v>53</v>
          </cell>
          <cell r="I36">
            <v>191</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10</v>
          </cell>
          <cell r="AD36">
            <v>0</v>
          </cell>
          <cell r="AE36">
            <v>0</v>
          </cell>
          <cell r="AF36">
            <v>0</v>
          </cell>
          <cell r="AG36">
            <v>0</v>
          </cell>
          <cell r="AH36">
            <v>0</v>
          </cell>
          <cell r="AI36">
            <v>0</v>
          </cell>
          <cell r="AJ36">
            <v>0</v>
          </cell>
          <cell r="AK36">
            <v>191</v>
          </cell>
        </row>
        <row r="37">
          <cell r="A37" t="str">
            <v>9730598M</v>
          </cell>
          <cell r="B37" t="str">
            <v>CLG</v>
          </cell>
          <cell r="C37" t="str">
            <v>CLG REMIRE-MONTJOLY III</v>
          </cell>
          <cell r="D37" t="str">
            <v>REMIRE MONTJOLY</v>
          </cell>
          <cell r="E37">
            <v>74</v>
          </cell>
          <cell r="F37">
            <v>0</v>
          </cell>
          <cell r="G37">
            <v>0</v>
          </cell>
          <cell r="H37">
            <v>0</v>
          </cell>
          <cell r="I37">
            <v>74</v>
          </cell>
          <cell r="J37">
            <v>7</v>
          </cell>
          <cell r="K37"/>
          <cell r="L37"/>
          <cell r="M37"/>
          <cell r="N37">
            <v>7</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81</v>
          </cell>
        </row>
        <row r="38">
          <cell r="A38" t="str">
            <v>9730132F</v>
          </cell>
          <cell r="B38" t="str">
            <v>CLG privé</v>
          </cell>
          <cell r="C38" t="str">
            <v>EXTERNAT SAINT-JOSEPH</v>
          </cell>
          <cell r="D38" t="str">
            <v>CAYENNE</v>
          </cell>
          <cell r="E38">
            <v>128</v>
          </cell>
          <cell r="F38">
            <v>137</v>
          </cell>
          <cell r="G38">
            <v>153</v>
          </cell>
          <cell r="H38">
            <v>127</v>
          </cell>
          <cell r="I38">
            <v>545</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cell r="AJ38">
            <v>0</v>
          </cell>
          <cell r="AK38">
            <v>545</v>
          </cell>
        </row>
        <row r="39">
          <cell r="A39" t="str">
            <v>9730289B</v>
          </cell>
          <cell r="B39" t="str">
            <v>CLG privé</v>
          </cell>
          <cell r="C39" t="str">
            <v>SAINT-PAUL</v>
          </cell>
          <cell r="D39" t="str">
            <v>ROURA</v>
          </cell>
          <cell r="E39">
            <v>41</v>
          </cell>
          <cell r="F39">
            <v>26</v>
          </cell>
          <cell r="G39">
            <v>35</v>
          </cell>
          <cell r="H39">
            <v>42</v>
          </cell>
          <cell r="I39">
            <v>144</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144</v>
          </cell>
        </row>
        <row r="40">
          <cell r="A40" t="str">
            <v>9730334A</v>
          </cell>
          <cell r="B40" t="str">
            <v>CLG privé</v>
          </cell>
          <cell r="C40" t="str">
            <v>SAINTE-THÉRÈSE</v>
          </cell>
          <cell r="D40" t="str">
            <v>REMIRE MONTJOLY</v>
          </cell>
          <cell r="E40">
            <v>110</v>
          </cell>
          <cell r="F40">
            <v>115</v>
          </cell>
          <cell r="G40">
            <v>113</v>
          </cell>
          <cell r="H40">
            <v>109</v>
          </cell>
          <cell r="I40">
            <v>447</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447</v>
          </cell>
        </row>
        <row r="41">
          <cell r="A41" t="str">
            <v>9730479H</v>
          </cell>
          <cell r="B41" t="str">
            <v>CLG privé</v>
          </cell>
          <cell r="C41" t="str">
            <v>ANNE-MARIE JAVOUHEY</v>
          </cell>
          <cell r="D41" t="str">
            <v>CAYENNE</v>
          </cell>
          <cell r="E41">
            <v>62</v>
          </cell>
          <cell r="F41">
            <v>57</v>
          </cell>
          <cell r="G41">
            <v>51</v>
          </cell>
          <cell r="H41">
            <v>34</v>
          </cell>
          <cell r="I41">
            <v>204</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204</v>
          </cell>
        </row>
        <row r="42">
          <cell r="A42" t="str">
            <v>9730497C</v>
          </cell>
          <cell r="B42" t="str">
            <v>CLG privé</v>
          </cell>
          <cell r="C42" t="str">
            <v>CÉCILE CHEVIET</v>
          </cell>
          <cell r="D42" t="str">
            <v>ST LAURENT</v>
          </cell>
          <cell r="E42">
            <v>56</v>
          </cell>
          <cell r="F42">
            <v>55</v>
          </cell>
          <cell r="G42">
            <v>60</v>
          </cell>
          <cell r="H42">
            <v>55</v>
          </cell>
          <cell r="I42">
            <v>226</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226</v>
          </cell>
        </row>
        <row r="43">
          <cell r="A43" t="str">
            <v>9730536V</v>
          </cell>
          <cell r="B43" t="str">
            <v>CLG privé</v>
          </cell>
          <cell r="C43" t="str">
            <v>SAINT-PIERRE</v>
          </cell>
          <cell r="D43" t="str">
            <v>MATOURY</v>
          </cell>
          <cell r="E43">
            <v>88</v>
          </cell>
          <cell r="F43">
            <v>93</v>
          </cell>
          <cell r="G43">
            <v>85</v>
          </cell>
          <cell r="H43">
            <v>86</v>
          </cell>
          <cell r="I43">
            <v>352</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352</v>
          </cell>
        </row>
        <row r="44">
          <cell r="A44" t="str">
            <v>TOTAL COLLEGES</v>
          </cell>
          <cell r="B44"/>
          <cell r="C44"/>
          <cell r="D44"/>
          <cell r="E44">
            <v>5588</v>
          </cell>
          <cell r="F44">
            <v>5517</v>
          </cell>
          <cell r="G44">
            <v>5587</v>
          </cell>
          <cell r="H44">
            <v>5437</v>
          </cell>
          <cell r="I44">
            <v>22129</v>
          </cell>
          <cell r="J44">
            <v>224</v>
          </cell>
          <cell r="K44">
            <v>350</v>
          </cell>
          <cell r="L44">
            <v>381</v>
          </cell>
          <cell r="M44">
            <v>405</v>
          </cell>
          <cell r="N44">
            <v>1360</v>
          </cell>
          <cell r="O44">
            <v>0</v>
          </cell>
          <cell r="P44">
            <v>0</v>
          </cell>
          <cell r="Q44">
            <v>0</v>
          </cell>
          <cell r="R44">
            <v>0</v>
          </cell>
          <cell r="S44">
            <v>0</v>
          </cell>
          <cell r="T44">
            <v>0</v>
          </cell>
          <cell r="U44">
            <v>0</v>
          </cell>
          <cell r="V44">
            <v>8</v>
          </cell>
          <cell r="W44">
            <v>25</v>
          </cell>
          <cell r="X44">
            <v>0</v>
          </cell>
          <cell r="Y44">
            <v>0</v>
          </cell>
          <cell r="Z44">
            <v>0</v>
          </cell>
          <cell r="AA44">
            <v>0</v>
          </cell>
          <cell r="AB44">
            <v>33</v>
          </cell>
          <cell r="AC44">
            <v>699</v>
          </cell>
          <cell r="AD44">
            <v>0</v>
          </cell>
          <cell r="AE44">
            <v>0</v>
          </cell>
          <cell r="AF44">
            <v>0</v>
          </cell>
          <cell r="AG44">
            <v>0</v>
          </cell>
          <cell r="AH44">
            <v>0</v>
          </cell>
          <cell r="AI44">
            <v>0</v>
          </cell>
          <cell r="AJ44">
            <v>0</v>
          </cell>
          <cell r="AK44">
            <v>23522</v>
          </cell>
        </row>
        <row r="45">
          <cell r="A45" t="str">
            <v>9730001N</v>
          </cell>
          <cell r="B45" t="str">
            <v>LEGT</v>
          </cell>
          <cell r="C45" t="str">
            <v>FELIX EBOUÉ</v>
          </cell>
          <cell r="D45" t="str">
            <v>CAYENNE</v>
          </cell>
          <cell r="E45">
            <v>0</v>
          </cell>
          <cell r="F45">
            <v>0</v>
          </cell>
          <cell r="G45">
            <v>0</v>
          </cell>
          <cell r="H45">
            <v>0</v>
          </cell>
          <cell r="I45">
            <v>0</v>
          </cell>
          <cell r="J45">
            <v>0</v>
          </cell>
          <cell r="K45">
            <v>0</v>
          </cell>
          <cell r="L45">
            <v>0</v>
          </cell>
          <cell r="M45">
            <v>0</v>
          </cell>
          <cell r="N45">
            <v>0</v>
          </cell>
          <cell r="O45">
            <v>332</v>
          </cell>
          <cell r="P45">
            <v>207</v>
          </cell>
          <cell r="Q45">
            <v>96</v>
          </cell>
          <cell r="R45">
            <v>213</v>
          </cell>
          <cell r="S45">
            <v>93</v>
          </cell>
          <cell r="T45">
            <v>941</v>
          </cell>
          <cell r="U45">
            <v>0</v>
          </cell>
          <cell r="V45">
            <v>0</v>
          </cell>
          <cell r="W45">
            <v>0</v>
          </cell>
          <cell r="X45">
            <v>0</v>
          </cell>
          <cell r="Y45">
            <v>0</v>
          </cell>
          <cell r="Z45">
            <v>0</v>
          </cell>
          <cell r="AA45">
            <v>0</v>
          </cell>
          <cell r="AB45">
            <v>0</v>
          </cell>
          <cell r="AC45">
            <v>0</v>
          </cell>
          <cell r="AD45">
            <v>0</v>
          </cell>
          <cell r="AE45">
            <v>133</v>
          </cell>
          <cell r="AF45">
            <v>89</v>
          </cell>
          <cell r="AG45">
            <v>11</v>
          </cell>
          <cell r="AH45">
            <v>7</v>
          </cell>
          <cell r="AI45">
            <v>27</v>
          </cell>
          <cell r="AJ45">
            <v>267</v>
          </cell>
          <cell r="AK45">
            <v>1208</v>
          </cell>
        </row>
        <row r="46">
          <cell r="A46" t="str">
            <v>9730108E</v>
          </cell>
          <cell r="B46" t="str">
            <v>LPO</v>
          </cell>
          <cell r="C46" t="str">
            <v>GASTON MONNERVILLE</v>
          </cell>
          <cell r="D46" t="str">
            <v>KOUROU</v>
          </cell>
          <cell r="E46">
            <v>0</v>
          </cell>
          <cell r="F46">
            <v>0</v>
          </cell>
          <cell r="G46">
            <v>0</v>
          </cell>
          <cell r="H46">
            <v>0</v>
          </cell>
          <cell r="I46">
            <v>0</v>
          </cell>
          <cell r="J46">
            <v>0</v>
          </cell>
          <cell r="K46">
            <v>0</v>
          </cell>
          <cell r="L46">
            <v>0</v>
          </cell>
          <cell r="M46">
            <v>0</v>
          </cell>
          <cell r="N46">
            <v>0</v>
          </cell>
          <cell r="O46">
            <v>195</v>
          </cell>
          <cell r="P46">
            <v>113</v>
          </cell>
          <cell r="Q46">
            <v>95</v>
          </cell>
          <cell r="R46">
            <v>105</v>
          </cell>
          <cell r="S46">
            <v>154</v>
          </cell>
          <cell r="T46">
            <v>662</v>
          </cell>
          <cell r="U46">
            <v>0</v>
          </cell>
          <cell r="V46">
            <v>34</v>
          </cell>
          <cell r="W46">
            <v>0</v>
          </cell>
          <cell r="X46">
            <v>72</v>
          </cell>
          <cell r="Y46">
            <v>86</v>
          </cell>
          <cell r="Z46">
            <v>86</v>
          </cell>
          <cell r="AA46">
            <v>0</v>
          </cell>
          <cell r="AB46">
            <v>278</v>
          </cell>
          <cell r="AC46">
            <v>0</v>
          </cell>
          <cell r="AD46">
            <v>0</v>
          </cell>
          <cell r="AE46">
            <v>70</v>
          </cell>
          <cell r="AF46">
            <v>47</v>
          </cell>
          <cell r="AG46">
            <v>0</v>
          </cell>
          <cell r="AH46">
            <v>0</v>
          </cell>
          <cell r="AI46">
            <v>0</v>
          </cell>
          <cell r="AJ46">
            <v>117</v>
          </cell>
          <cell r="AK46">
            <v>1057</v>
          </cell>
        </row>
        <row r="47">
          <cell r="A47" t="str">
            <v>9730196A</v>
          </cell>
          <cell r="B47" t="str">
            <v>LEGT</v>
          </cell>
          <cell r="C47" t="str">
            <v>LÉON-GONTRAN DAMAS</v>
          </cell>
          <cell r="D47" t="str">
            <v>REMIRE MONTJOLY</v>
          </cell>
          <cell r="E47">
            <v>0</v>
          </cell>
          <cell r="F47">
            <v>0</v>
          </cell>
          <cell r="G47">
            <v>0</v>
          </cell>
          <cell r="H47">
            <v>0</v>
          </cell>
          <cell r="I47">
            <v>0</v>
          </cell>
          <cell r="J47">
            <v>0</v>
          </cell>
          <cell r="K47">
            <v>0</v>
          </cell>
          <cell r="L47">
            <v>0</v>
          </cell>
          <cell r="M47">
            <v>0</v>
          </cell>
          <cell r="N47">
            <v>0</v>
          </cell>
          <cell r="O47">
            <v>261</v>
          </cell>
          <cell r="P47">
            <v>287</v>
          </cell>
          <cell r="Q47">
            <v>44</v>
          </cell>
          <cell r="R47">
            <v>274</v>
          </cell>
          <cell r="S47">
            <v>54</v>
          </cell>
          <cell r="T47">
            <v>920</v>
          </cell>
          <cell r="U47">
            <v>0</v>
          </cell>
          <cell r="V47">
            <v>0</v>
          </cell>
          <cell r="W47">
            <v>0</v>
          </cell>
          <cell r="X47">
            <v>0</v>
          </cell>
          <cell r="Y47">
            <v>0</v>
          </cell>
          <cell r="Z47">
            <v>0</v>
          </cell>
          <cell r="AA47">
            <v>0</v>
          </cell>
          <cell r="AB47">
            <v>0</v>
          </cell>
          <cell r="AC47">
            <v>0</v>
          </cell>
          <cell r="AD47">
            <v>15</v>
          </cell>
          <cell r="AE47">
            <v>16</v>
          </cell>
          <cell r="AF47">
            <v>15</v>
          </cell>
          <cell r="AG47">
            <v>23</v>
          </cell>
          <cell r="AH47">
            <v>25</v>
          </cell>
          <cell r="AI47">
            <v>0</v>
          </cell>
          <cell r="AJ47">
            <v>94</v>
          </cell>
          <cell r="AK47">
            <v>1014</v>
          </cell>
        </row>
        <row r="48">
          <cell r="A48" t="str">
            <v>9730235T</v>
          </cell>
          <cell r="B48" t="str">
            <v>LPO</v>
          </cell>
          <cell r="C48" t="str">
            <v>BERTÈNE JUMINER</v>
          </cell>
          <cell r="D48" t="str">
            <v>ST LAURENT</v>
          </cell>
          <cell r="E48">
            <v>0</v>
          </cell>
          <cell r="F48">
            <v>0</v>
          </cell>
          <cell r="G48">
            <v>0</v>
          </cell>
          <cell r="H48">
            <v>0</v>
          </cell>
          <cell r="I48">
            <v>0</v>
          </cell>
          <cell r="J48">
            <v>0</v>
          </cell>
          <cell r="K48">
            <v>0</v>
          </cell>
          <cell r="L48">
            <v>0</v>
          </cell>
          <cell r="M48">
            <v>0</v>
          </cell>
          <cell r="N48">
            <v>0</v>
          </cell>
          <cell r="O48">
            <v>171</v>
          </cell>
          <cell r="P48">
            <v>186</v>
          </cell>
          <cell r="Q48">
            <v>59</v>
          </cell>
          <cell r="R48">
            <v>140</v>
          </cell>
          <cell r="S48">
            <v>48</v>
          </cell>
          <cell r="T48">
            <v>604</v>
          </cell>
          <cell r="U48">
            <v>0</v>
          </cell>
          <cell r="V48">
            <v>131</v>
          </cell>
          <cell r="W48">
            <v>120</v>
          </cell>
          <cell r="X48">
            <v>139</v>
          </cell>
          <cell r="Y48">
            <v>141</v>
          </cell>
          <cell r="Z48">
            <v>138</v>
          </cell>
          <cell r="AA48">
            <v>0</v>
          </cell>
          <cell r="AB48">
            <v>669</v>
          </cell>
          <cell r="AC48">
            <v>0</v>
          </cell>
          <cell r="AD48">
            <v>0</v>
          </cell>
          <cell r="AE48">
            <v>20</v>
          </cell>
          <cell r="AF48">
            <v>16</v>
          </cell>
          <cell r="AG48">
            <v>0</v>
          </cell>
          <cell r="AH48">
            <v>0</v>
          </cell>
          <cell r="AI48">
            <v>0</v>
          </cell>
          <cell r="AJ48">
            <v>36</v>
          </cell>
          <cell r="AK48">
            <v>1309</v>
          </cell>
        </row>
        <row r="49">
          <cell r="A49" t="str">
            <v>9730308X</v>
          </cell>
          <cell r="B49" t="str">
            <v>LPO</v>
          </cell>
          <cell r="C49" t="str">
            <v>ELIE CASTOR</v>
          </cell>
          <cell r="D49" t="str">
            <v>KOUROU</v>
          </cell>
          <cell r="E49">
            <v>0</v>
          </cell>
          <cell r="F49">
            <v>0</v>
          </cell>
          <cell r="G49">
            <v>0</v>
          </cell>
          <cell r="H49">
            <v>1</v>
          </cell>
          <cell r="I49">
            <v>1</v>
          </cell>
          <cell r="J49">
            <v>0</v>
          </cell>
          <cell r="K49">
            <v>0</v>
          </cell>
          <cell r="L49">
            <v>0</v>
          </cell>
          <cell r="M49">
            <v>0</v>
          </cell>
          <cell r="N49">
            <v>0</v>
          </cell>
          <cell r="O49">
            <v>82</v>
          </cell>
          <cell r="P49">
            <v>20</v>
          </cell>
          <cell r="Q49">
            <v>32</v>
          </cell>
          <cell r="R49">
            <v>12</v>
          </cell>
          <cell r="S49">
            <v>0</v>
          </cell>
          <cell r="T49">
            <v>146</v>
          </cell>
          <cell r="U49">
            <v>0</v>
          </cell>
          <cell r="V49">
            <v>178</v>
          </cell>
          <cell r="W49">
            <v>182</v>
          </cell>
          <cell r="X49">
            <v>107</v>
          </cell>
          <cell r="Y49">
            <v>102</v>
          </cell>
          <cell r="Z49">
            <v>125</v>
          </cell>
          <cell r="AA49">
            <v>0</v>
          </cell>
          <cell r="AB49">
            <v>694</v>
          </cell>
          <cell r="AC49">
            <v>52</v>
          </cell>
          <cell r="AD49">
            <v>0</v>
          </cell>
          <cell r="AE49">
            <v>23</v>
          </cell>
          <cell r="AF49">
            <v>17</v>
          </cell>
          <cell r="AG49">
            <v>0</v>
          </cell>
          <cell r="AH49">
            <v>0</v>
          </cell>
          <cell r="AI49">
            <v>0</v>
          </cell>
          <cell r="AJ49">
            <v>40</v>
          </cell>
          <cell r="AK49">
            <v>881</v>
          </cell>
        </row>
        <row r="50">
          <cell r="A50" t="str">
            <v>9730309Y</v>
          </cell>
          <cell r="B50" t="str">
            <v>LPO</v>
          </cell>
          <cell r="C50" t="str">
            <v>MELKIOR-GARRÉ</v>
          </cell>
          <cell r="D50" t="str">
            <v>CAYENNE</v>
          </cell>
          <cell r="E50">
            <v>0</v>
          </cell>
          <cell r="F50">
            <v>0</v>
          </cell>
          <cell r="G50">
            <v>0</v>
          </cell>
          <cell r="H50">
            <v>0</v>
          </cell>
          <cell r="I50">
            <v>0</v>
          </cell>
          <cell r="J50">
            <v>0</v>
          </cell>
          <cell r="K50">
            <v>0</v>
          </cell>
          <cell r="L50">
            <v>0</v>
          </cell>
          <cell r="M50">
            <v>0</v>
          </cell>
          <cell r="N50">
            <v>0</v>
          </cell>
          <cell r="O50">
            <v>253</v>
          </cell>
          <cell r="P50">
            <v>141</v>
          </cell>
          <cell r="Q50">
            <v>196</v>
          </cell>
          <cell r="R50">
            <v>196</v>
          </cell>
          <cell r="S50">
            <v>195</v>
          </cell>
          <cell r="T50">
            <v>981</v>
          </cell>
          <cell r="U50">
            <v>0</v>
          </cell>
          <cell r="V50">
            <v>200</v>
          </cell>
          <cell r="W50">
            <v>114</v>
          </cell>
          <cell r="X50">
            <v>136</v>
          </cell>
          <cell r="Y50">
            <v>138</v>
          </cell>
          <cell r="Z50">
            <v>154</v>
          </cell>
          <cell r="AA50">
            <v>22</v>
          </cell>
          <cell r="AB50">
            <v>764</v>
          </cell>
          <cell r="AC50">
            <v>13</v>
          </cell>
          <cell r="AD50">
            <v>0</v>
          </cell>
          <cell r="AE50">
            <v>96</v>
          </cell>
          <cell r="AF50">
            <v>56</v>
          </cell>
          <cell r="AG50">
            <v>0</v>
          </cell>
          <cell r="AH50">
            <v>0</v>
          </cell>
          <cell r="AI50">
            <v>9</v>
          </cell>
          <cell r="AJ50">
            <v>161</v>
          </cell>
          <cell r="AK50">
            <v>1906</v>
          </cell>
        </row>
        <row r="51">
          <cell r="A51" t="str">
            <v>9730371R</v>
          </cell>
          <cell r="B51" t="str">
            <v>LPO</v>
          </cell>
          <cell r="C51" t="str">
            <v>LUMINA SOPHIE</v>
          </cell>
          <cell r="D51" t="str">
            <v>ST LAURENT</v>
          </cell>
          <cell r="E51">
            <v>0</v>
          </cell>
          <cell r="F51">
            <v>0</v>
          </cell>
          <cell r="G51">
            <v>0</v>
          </cell>
          <cell r="H51">
            <v>0</v>
          </cell>
          <cell r="I51">
            <v>0</v>
          </cell>
          <cell r="J51">
            <v>0</v>
          </cell>
          <cell r="K51">
            <v>0</v>
          </cell>
          <cell r="L51">
            <v>0</v>
          </cell>
          <cell r="M51">
            <v>0</v>
          </cell>
          <cell r="N51">
            <v>0</v>
          </cell>
          <cell r="O51">
            <v>137</v>
          </cell>
          <cell r="P51">
            <v>134</v>
          </cell>
          <cell r="Q51">
            <v>55</v>
          </cell>
          <cell r="R51">
            <v>107</v>
          </cell>
          <cell r="S51">
            <v>57</v>
          </cell>
          <cell r="T51">
            <v>490</v>
          </cell>
          <cell r="U51">
            <v>0</v>
          </cell>
          <cell r="V51">
            <v>60</v>
          </cell>
          <cell r="W51">
            <v>55</v>
          </cell>
          <cell r="X51">
            <v>125</v>
          </cell>
          <cell r="Y51">
            <v>125</v>
          </cell>
          <cell r="Z51">
            <v>125</v>
          </cell>
          <cell r="AA51">
            <v>0</v>
          </cell>
          <cell r="AB51">
            <v>490</v>
          </cell>
          <cell r="AC51">
            <v>16</v>
          </cell>
          <cell r="AD51">
            <v>0</v>
          </cell>
          <cell r="AE51">
            <v>13</v>
          </cell>
          <cell r="AF51">
            <v>13</v>
          </cell>
          <cell r="AG51">
            <v>3</v>
          </cell>
          <cell r="AH51">
            <v>0</v>
          </cell>
          <cell r="AI51">
            <v>0</v>
          </cell>
          <cell r="AJ51">
            <v>29</v>
          </cell>
          <cell r="AK51">
            <v>1009</v>
          </cell>
        </row>
        <row r="52">
          <cell r="A52" t="str">
            <v>9730421V</v>
          </cell>
          <cell r="B52" t="str">
            <v>LPO</v>
          </cell>
          <cell r="C52" t="str">
            <v>LÉOPOLD ELFORT</v>
          </cell>
          <cell r="D52" t="str">
            <v>MANA</v>
          </cell>
          <cell r="E52">
            <v>0</v>
          </cell>
          <cell r="F52">
            <v>0</v>
          </cell>
          <cell r="G52">
            <v>0</v>
          </cell>
          <cell r="H52">
            <v>0</v>
          </cell>
          <cell r="I52">
            <v>0</v>
          </cell>
          <cell r="J52">
            <v>0</v>
          </cell>
          <cell r="K52">
            <v>0</v>
          </cell>
          <cell r="L52">
            <v>0</v>
          </cell>
          <cell r="M52">
            <v>0</v>
          </cell>
          <cell r="N52">
            <v>0</v>
          </cell>
          <cell r="O52">
            <v>92</v>
          </cell>
          <cell r="P52">
            <v>57</v>
          </cell>
          <cell r="Q52">
            <v>32</v>
          </cell>
          <cell r="R52">
            <v>40</v>
          </cell>
          <cell r="S52">
            <v>31</v>
          </cell>
          <cell r="T52">
            <v>252</v>
          </cell>
          <cell r="U52">
            <v>0</v>
          </cell>
          <cell r="V52">
            <v>116</v>
          </cell>
          <cell r="W52">
            <v>100</v>
          </cell>
          <cell r="X52">
            <v>100</v>
          </cell>
          <cell r="Y52">
            <v>101</v>
          </cell>
          <cell r="Z52">
            <v>96</v>
          </cell>
          <cell r="AA52">
            <v>18</v>
          </cell>
          <cell r="AB52">
            <v>531</v>
          </cell>
          <cell r="AC52">
            <v>20</v>
          </cell>
          <cell r="AD52">
            <v>0</v>
          </cell>
          <cell r="AE52">
            <v>20</v>
          </cell>
          <cell r="AF52">
            <v>21</v>
          </cell>
          <cell r="AG52">
            <v>0</v>
          </cell>
          <cell r="AH52">
            <v>0</v>
          </cell>
          <cell r="AI52">
            <v>0</v>
          </cell>
          <cell r="AJ52">
            <v>41</v>
          </cell>
          <cell r="AK52">
            <v>824</v>
          </cell>
        </row>
        <row r="53">
          <cell r="A53" t="str">
            <v>9730423X</v>
          </cell>
          <cell r="B53" t="str">
            <v>LPO</v>
          </cell>
          <cell r="C53" t="str">
            <v>LAMA PRÉVOT</v>
          </cell>
          <cell r="D53" t="str">
            <v>REMIRE MONTJOLY</v>
          </cell>
          <cell r="E53">
            <v>0</v>
          </cell>
          <cell r="F53">
            <v>0</v>
          </cell>
          <cell r="G53">
            <v>0</v>
          </cell>
          <cell r="H53">
            <v>0</v>
          </cell>
          <cell r="I53">
            <v>0</v>
          </cell>
          <cell r="J53">
            <v>0</v>
          </cell>
          <cell r="K53">
            <v>0</v>
          </cell>
          <cell r="L53">
            <v>0</v>
          </cell>
          <cell r="M53">
            <v>0</v>
          </cell>
          <cell r="N53">
            <v>0</v>
          </cell>
          <cell r="O53">
            <v>219</v>
          </cell>
          <cell r="P53">
            <v>160</v>
          </cell>
          <cell r="Q53">
            <v>13</v>
          </cell>
          <cell r="R53">
            <v>179</v>
          </cell>
          <cell r="S53">
            <v>11</v>
          </cell>
          <cell r="T53">
            <v>582</v>
          </cell>
          <cell r="U53">
            <v>0</v>
          </cell>
          <cell r="V53">
            <v>48</v>
          </cell>
          <cell r="W53">
            <v>46</v>
          </cell>
          <cell r="X53">
            <v>93</v>
          </cell>
          <cell r="Y53">
            <v>100</v>
          </cell>
          <cell r="Z53">
            <v>100</v>
          </cell>
          <cell r="AA53">
            <v>0</v>
          </cell>
          <cell r="AB53">
            <v>387</v>
          </cell>
          <cell r="AC53">
            <v>8</v>
          </cell>
          <cell r="AD53">
            <v>0</v>
          </cell>
          <cell r="AE53">
            <v>12</v>
          </cell>
          <cell r="AF53">
            <v>12</v>
          </cell>
          <cell r="AG53">
            <v>0</v>
          </cell>
          <cell r="AH53">
            <v>0</v>
          </cell>
          <cell r="AI53">
            <v>0</v>
          </cell>
          <cell r="AJ53">
            <v>24</v>
          </cell>
          <cell r="AK53">
            <v>993</v>
          </cell>
        </row>
        <row r="54">
          <cell r="A54" t="str">
            <v>9730513V</v>
          </cell>
          <cell r="B54" t="str">
            <v>LPO</v>
          </cell>
          <cell r="C54" t="str">
            <v>RAYMOND TARCY</v>
          </cell>
          <cell r="D54" t="str">
            <v>ST LAURENT</v>
          </cell>
          <cell r="E54">
            <v>0</v>
          </cell>
          <cell r="F54">
            <v>0</v>
          </cell>
          <cell r="G54">
            <v>0</v>
          </cell>
          <cell r="H54">
            <v>0</v>
          </cell>
          <cell r="I54">
            <v>0</v>
          </cell>
          <cell r="J54">
            <v>0</v>
          </cell>
          <cell r="K54">
            <v>0</v>
          </cell>
          <cell r="L54">
            <v>0</v>
          </cell>
          <cell r="M54">
            <v>0</v>
          </cell>
          <cell r="N54">
            <v>0</v>
          </cell>
          <cell r="O54">
            <v>81</v>
          </cell>
          <cell r="P54">
            <v>55</v>
          </cell>
          <cell r="Q54">
            <v>0</v>
          </cell>
          <cell r="R54">
            <v>44</v>
          </cell>
          <cell r="S54">
            <v>0</v>
          </cell>
          <cell r="T54">
            <v>180</v>
          </cell>
          <cell r="U54">
            <v>0</v>
          </cell>
          <cell r="V54">
            <v>243</v>
          </cell>
          <cell r="W54">
            <v>221</v>
          </cell>
          <cell r="X54">
            <v>124</v>
          </cell>
          <cell r="Y54">
            <v>124</v>
          </cell>
          <cell r="Z54">
            <v>125</v>
          </cell>
          <cell r="AA54">
            <v>9</v>
          </cell>
          <cell r="AB54">
            <v>846</v>
          </cell>
          <cell r="AC54">
            <v>19</v>
          </cell>
          <cell r="AD54">
            <v>0</v>
          </cell>
          <cell r="AE54">
            <v>0</v>
          </cell>
          <cell r="AF54">
            <v>0</v>
          </cell>
          <cell r="AG54">
            <v>0</v>
          </cell>
          <cell r="AH54">
            <v>0</v>
          </cell>
          <cell r="AI54">
            <v>0</v>
          </cell>
          <cell r="AJ54">
            <v>0</v>
          </cell>
          <cell r="AK54">
            <v>1026</v>
          </cell>
        </row>
        <row r="55">
          <cell r="A55" t="str">
            <v>9730514W</v>
          </cell>
          <cell r="B55" t="str">
            <v>LPO</v>
          </cell>
          <cell r="C55" t="str">
            <v>BALATA</v>
          </cell>
          <cell r="D55" t="str">
            <v>MATOURY</v>
          </cell>
          <cell r="E55">
            <v>0</v>
          </cell>
          <cell r="F55">
            <v>0</v>
          </cell>
          <cell r="G55">
            <v>0</v>
          </cell>
          <cell r="H55">
            <v>0</v>
          </cell>
          <cell r="I55">
            <v>0</v>
          </cell>
          <cell r="J55">
            <v>0</v>
          </cell>
          <cell r="K55">
            <v>0</v>
          </cell>
          <cell r="L55">
            <v>0</v>
          </cell>
          <cell r="M55">
            <v>0</v>
          </cell>
          <cell r="N55">
            <v>0</v>
          </cell>
          <cell r="O55">
            <v>107</v>
          </cell>
          <cell r="P55">
            <v>63</v>
          </cell>
          <cell r="Q55">
            <v>0</v>
          </cell>
          <cell r="R55">
            <v>105</v>
          </cell>
          <cell r="S55">
            <v>0</v>
          </cell>
          <cell r="T55">
            <v>275</v>
          </cell>
          <cell r="U55">
            <v>0</v>
          </cell>
          <cell r="V55">
            <v>147</v>
          </cell>
          <cell r="W55">
            <v>126</v>
          </cell>
          <cell r="X55">
            <v>78</v>
          </cell>
          <cell r="Y55">
            <v>126</v>
          </cell>
          <cell r="Z55">
            <v>128</v>
          </cell>
          <cell r="AA55">
            <v>0</v>
          </cell>
          <cell r="AB55">
            <v>605</v>
          </cell>
          <cell r="AC55">
            <v>23</v>
          </cell>
          <cell r="AD55">
            <v>0</v>
          </cell>
          <cell r="AE55">
            <v>17</v>
          </cell>
          <cell r="AF55">
            <v>8</v>
          </cell>
          <cell r="AG55">
            <v>0</v>
          </cell>
          <cell r="AH55">
            <v>4</v>
          </cell>
          <cell r="AI55">
            <v>0</v>
          </cell>
          <cell r="AJ55">
            <v>29</v>
          </cell>
          <cell r="AK55">
            <v>909</v>
          </cell>
        </row>
        <row r="56">
          <cell r="A56" t="str">
            <v>9730572J</v>
          </cell>
          <cell r="B56" t="str">
            <v>LPO</v>
          </cell>
          <cell r="C56" t="str">
            <v>LPO DE SAINT-GEORGES</v>
          </cell>
          <cell r="D56" t="str">
            <v>ST GEORGES</v>
          </cell>
          <cell r="E56">
            <v>0</v>
          </cell>
          <cell r="F56">
            <v>0</v>
          </cell>
          <cell r="G56">
            <v>0</v>
          </cell>
          <cell r="H56">
            <v>0</v>
          </cell>
          <cell r="I56">
            <v>0</v>
          </cell>
          <cell r="J56">
            <v>0</v>
          </cell>
          <cell r="K56">
            <v>0</v>
          </cell>
          <cell r="L56">
            <v>0</v>
          </cell>
          <cell r="M56">
            <v>0</v>
          </cell>
          <cell r="N56">
            <v>0</v>
          </cell>
          <cell r="O56">
            <v>40</v>
          </cell>
          <cell r="P56">
            <v>40</v>
          </cell>
          <cell r="Q56">
            <v>0</v>
          </cell>
          <cell r="R56">
            <v>49</v>
          </cell>
          <cell r="S56">
            <v>0</v>
          </cell>
          <cell r="T56">
            <v>129</v>
          </cell>
          <cell r="U56">
            <v>0</v>
          </cell>
          <cell r="V56">
            <v>45</v>
          </cell>
          <cell r="W56">
            <v>38</v>
          </cell>
          <cell r="X56">
            <v>35</v>
          </cell>
          <cell r="Y56">
            <v>37</v>
          </cell>
          <cell r="Z56">
            <v>27</v>
          </cell>
          <cell r="AA56">
            <v>0</v>
          </cell>
          <cell r="AB56">
            <v>182</v>
          </cell>
          <cell r="AC56">
            <v>0</v>
          </cell>
          <cell r="AD56">
            <v>0</v>
          </cell>
          <cell r="AE56">
            <v>0</v>
          </cell>
          <cell r="AF56">
            <v>0</v>
          </cell>
          <cell r="AG56">
            <v>0</v>
          </cell>
          <cell r="AH56">
            <v>0</v>
          </cell>
          <cell r="AI56">
            <v>0</v>
          </cell>
          <cell r="AJ56">
            <v>0</v>
          </cell>
          <cell r="AK56">
            <v>311</v>
          </cell>
        </row>
        <row r="57">
          <cell r="A57" t="str">
            <v>9730003R</v>
          </cell>
          <cell r="B57" t="str">
            <v>LP</v>
          </cell>
          <cell r="C57" t="str">
            <v>MAX JOSEPHINE</v>
          </cell>
          <cell r="D57" t="str">
            <v>CAYENNE</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50</v>
          </cell>
          <cell r="W57">
            <v>68</v>
          </cell>
          <cell r="X57">
            <v>131</v>
          </cell>
          <cell r="Y57">
            <v>178</v>
          </cell>
          <cell r="Z57">
            <v>160</v>
          </cell>
          <cell r="AA57">
            <v>0</v>
          </cell>
          <cell r="AB57">
            <v>587</v>
          </cell>
          <cell r="AC57">
            <v>11</v>
          </cell>
          <cell r="AD57">
            <v>0</v>
          </cell>
          <cell r="AE57">
            <v>13</v>
          </cell>
          <cell r="AF57">
            <v>0</v>
          </cell>
          <cell r="AG57">
            <v>0</v>
          </cell>
          <cell r="AH57">
            <v>0</v>
          </cell>
          <cell r="AI57">
            <v>0</v>
          </cell>
          <cell r="AJ57">
            <v>13</v>
          </cell>
          <cell r="AK57">
            <v>600</v>
          </cell>
        </row>
        <row r="58">
          <cell r="A58" t="str">
            <v>9730094P</v>
          </cell>
          <cell r="B58" t="str">
            <v>LP</v>
          </cell>
          <cell r="C58" t="str">
            <v>JEAN-MARIE MICHOTTE</v>
          </cell>
          <cell r="D58" t="str">
            <v>CAYENNE</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9</v>
          </cell>
          <cell r="V58">
            <v>121</v>
          </cell>
          <cell r="W58">
            <v>105</v>
          </cell>
          <cell r="X58">
            <v>145</v>
          </cell>
          <cell r="Y58">
            <v>153</v>
          </cell>
          <cell r="Z58">
            <v>155</v>
          </cell>
          <cell r="AA58">
            <v>23</v>
          </cell>
          <cell r="AB58">
            <v>711</v>
          </cell>
          <cell r="AC58">
            <v>34</v>
          </cell>
          <cell r="AD58">
            <v>0</v>
          </cell>
          <cell r="AE58">
            <v>0</v>
          </cell>
          <cell r="AF58">
            <v>0</v>
          </cell>
          <cell r="AG58">
            <v>0</v>
          </cell>
          <cell r="AH58">
            <v>0</v>
          </cell>
          <cell r="AI58">
            <v>0</v>
          </cell>
          <cell r="AJ58">
            <v>0</v>
          </cell>
          <cell r="AK58">
            <v>711</v>
          </cell>
        </row>
        <row r="59">
          <cell r="A59" t="str">
            <v>9730563Z</v>
          </cell>
          <cell r="B59" t="str">
            <v>LP</v>
          </cell>
          <cell r="C59" t="str">
            <v>LARIVOT</v>
          </cell>
          <cell r="D59" t="str">
            <v>MATOURY</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149</v>
          </cell>
          <cell r="W59">
            <v>152</v>
          </cell>
          <cell r="X59">
            <v>133</v>
          </cell>
          <cell r="Y59">
            <v>146</v>
          </cell>
          <cell r="Z59">
            <v>129</v>
          </cell>
          <cell r="AA59">
            <v>0</v>
          </cell>
          <cell r="AB59">
            <v>709</v>
          </cell>
          <cell r="AC59">
            <v>0</v>
          </cell>
          <cell r="AD59">
            <v>0</v>
          </cell>
          <cell r="AE59">
            <v>21</v>
          </cell>
          <cell r="AF59">
            <v>0</v>
          </cell>
          <cell r="AG59">
            <v>0</v>
          </cell>
          <cell r="AH59">
            <v>0</v>
          </cell>
          <cell r="AI59">
            <v>0</v>
          </cell>
          <cell r="AJ59">
            <v>21</v>
          </cell>
          <cell r="AK59">
            <v>730</v>
          </cell>
        </row>
        <row r="60">
          <cell r="A60" t="str">
            <v>9730597L</v>
          </cell>
          <cell r="B60" t="str">
            <v>LPO</v>
          </cell>
          <cell r="C60" t="str">
            <v>LPO SLM 4</v>
          </cell>
          <cell r="D60" t="str">
            <v>ST LAURENT</v>
          </cell>
          <cell r="E60">
            <v>0</v>
          </cell>
          <cell r="F60">
            <v>0</v>
          </cell>
          <cell r="G60">
            <v>0</v>
          </cell>
          <cell r="H60">
            <v>0</v>
          </cell>
          <cell r="I60">
            <v>0</v>
          </cell>
          <cell r="J60">
            <v>0</v>
          </cell>
          <cell r="K60">
            <v>0</v>
          </cell>
          <cell r="L60">
            <v>0</v>
          </cell>
          <cell r="M60">
            <v>0</v>
          </cell>
          <cell r="N60">
            <v>0</v>
          </cell>
          <cell r="O60">
            <v>113</v>
          </cell>
          <cell r="P60">
            <v>0</v>
          </cell>
          <cell r="Q60">
            <v>0</v>
          </cell>
          <cell r="R60">
            <v>0</v>
          </cell>
          <cell r="S60">
            <v>0</v>
          </cell>
          <cell r="T60">
            <v>113</v>
          </cell>
          <cell r="U60">
            <v>0</v>
          </cell>
          <cell r="V60">
            <v>29</v>
          </cell>
          <cell r="W60">
            <v>25</v>
          </cell>
          <cell r="X60">
            <v>28</v>
          </cell>
          <cell r="Y60">
            <v>0</v>
          </cell>
          <cell r="Z60">
            <v>0</v>
          </cell>
          <cell r="AA60">
            <v>0</v>
          </cell>
          <cell r="AB60">
            <v>82</v>
          </cell>
          <cell r="AC60">
            <v>0</v>
          </cell>
          <cell r="AD60">
            <v>0</v>
          </cell>
          <cell r="AE60">
            <v>0</v>
          </cell>
          <cell r="AF60">
            <v>0</v>
          </cell>
          <cell r="AG60">
            <v>0</v>
          </cell>
          <cell r="AH60">
            <v>0</v>
          </cell>
          <cell r="AI60">
            <v>0</v>
          </cell>
          <cell r="AJ60">
            <v>0</v>
          </cell>
          <cell r="AK60">
            <v>195</v>
          </cell>
        </row>
        <row r="61">
          <cell r="A61" t="str">
            <v>9730600P</v>
          </cell>
          <cell r="B61" t="str">
            <v>LPO</v>
          </cell>
          <cell r="C61" t="str">
            <v>LPO MACOURIA</v>
          </cell>
          <cell r="D61" t="str">
            <v>MACOURIA</v>
          </cell>
          <cell r="E61">
            <v>0</v>
          </cell>
          <cell r="F61">
            <v>0</v>
          </cell>
          <cell r="G61">
            <v>0</v>
          </cell>
          <cell r="H61">
            <v>0</v>
          </cell>
          <cell r="I61">
            <v>0</v>
          </cell>
          <cell r="J61">
            <v>0</v>
          </cell>
          <cell r="K61">
            <v>0</v>
          </cell>
          <cell r="L61">
            <v>0</v>
          </cell>
          <cell r="M61">
            <v>0</v>
          </cell>
          <cell r="N61">
            <v>0</v>
          </cell>
          <cell r="O61">
            <v>146</v>
          </cell>
          <cell r="P61">
            <v>0</v>
          </cell>
          <cell r="Q61">
            <v>0</v>
          </cell>
          <cell r="R61">
            <v>0</v>
          </cell>
          <cell r="S61">
            <v>0</v>
          </cell>
          <cell r="T61">
            <v>146</v>
          </cell>
          <cell r="U61">
            <v>0</v>
          </cell>
          <cell r="V61">
            <v>11</v>
          </cell>
          <cell r="W61">
            <v>0</v>
          </cell>
          <cell r="X61">
            <v>29</v>
          </cell>
          <cell r="Y61">
            <v>0</v>
          </cell>
          <cell r="Z61">
            <v>0</v>
          </cell>
          <cell r="AA61">
            <v>0</v>
          </cell>
          <cell r="AB61">
            <v>40</v>
          </cell>
          <cell r="AC61">
            <v>0</v>
          </cell>
          <cell r="AD61">
            <v>0</v>
          </cell>
          <cell r="AE61">
            <v>0</v>
          </cell>
          <cell r="AF61">
            <v>0</v>
          </cell>
          <cell r="AG61">
            <v>0</v>
          </cell>
          <cell r="AH61">
            <v>0</v>
          </cell>
          <cell r="AI61">
            <v>0</v>
          </cell>
          <cell r="AJ61">
            <v>0</v>
          </cell>
          <cell r="AK61">
            <v>186</v>
          </cell>
        </row>
        <row r="62">
          <cell r="A62" t="str">
            <v>9730599N</v>
          </cell>
          <cell r="B62" t="str">
            <v>LPO</v>
          </cell>
          <cell r="C62" t="str">
            <v>LPO MARIPASOULA</v>
          </cell>
          <cell r="D62" t="str">
            <v>MARIPASOULA</v>
          </cell>
          <cell r="E62">
            <v>0</v>
          </cell>
          <cell r="F62">
            <v>0</v>
          </cell>
          <cell r="G62">
            <v>0</v>
          </cell>
          <cell r="H62">
            <v>0</v>
          </cell>
          <cell r="I62">
            <v>0</v>
          </cell>
          <cell r="J62">
            <v>0</v>
          </cell>
          <cell r="K62">
            <v>0</v>
          </cell>
          <cell r="L62">
            <v>0</v>
          </cell>
          <cell r="M62">
            <v>0</v>
          </cell>
          <cell r="N62">
            <v>0</v>
          </cell>
          <cell r="O62">
            <v>32</v>
          </cell>
          <cell r="P62">
            <v>0</v>
          </cell>
          <cell r="Q62">
            <v>0</v>
          </cell>
          <cell r="R62">
            <v>0</v>
          </cell>
          <cell r="S62">
            <v>0</v>
          </cell>
          <cell r="T62">
            <v>32</v>
          </cell>
          <cell r="U62">
            <v>0</v>
          </cell>
          <cell r="V62">
            <v>63</v>
          </cell>
          <cell r="W62">
            <v>23</v>
          </cell>
          <cell r="X62">
            <v>18</v>
          </cell>
          <cell r="Y62">
            <v>0</v>
          </cell>
          <cell r="Z62">
            <v>0</v>
          </cell>
          <cell r="AA62">
            <v>0</v>
          </cell>
          <cell r="AB62">
            <v>104</v>
          </cell>
          <cell r="AC62">
            <v>3</v>
          </cell>
          <cell r="AD62">
            <v>0</v>
          </cell>
          <cell r="AE62">
            <v>0</v>
          </cell>
          <cell r="AF62">
            <v>0</v>
          </cell>
          <cell r="AG62">
            <v>0</v>
          </cell>
          <cell r="AH62">
            <v>0</v>
          </cell>
          <cell r="AI62">
            <v>0</v>
          </cell>
          <cell r="AJ62">
            <v>0</v>
          </cell>
          <cell r="AK62">
            <v>136</v>
          </cell>
        </row>
        <row r="63">
          <cell r="A63" t="str">
            <v>9730010Y</v>
          </cell>
          <cell r="B63" t="str">
            <v>LEGT privé</v>
          </cell>
          <cell r="C63" t="str">
            <v>EXTERNAT SAINT-JOSEPH</v>
          </cell>
          <cell r="D63" t="str">
            <v>CAYENNE</v>
          </cell>
          <cell r="E63">
            <v>0</v>
          </cell>
          <cell r="F63">
            <v>0</v>
          </cell>
          <cell r="G63">
            <v>0</v>
          </cell>
          <cell r="H63">
            <v>0</v>
          </cell>
          <cell r="I63">
            <v>0</v>
          </cell>
          <cell r="J63">
            <v>0</v>
          </cell>
          <cell r="K63">
            <v>0</v>
          </cell>
          <cell r="L63">
            <v>0</v>
          </cell>
          <cell r="M63">
            <v>0</v>
          </cell>
          <cell r="N63">
            <v>0</v>
          </cell>
          <cell r="O63">
            <v>139</v>
          </cell>
          <cell r="P63">
            <v>138</v>
          </cell>
          <cell r="Q63">
            <v>0</v>
          </cell>
          <cell r="R63">
            <v>126</v>
          </cell>
          <cell r="S63">
            <v>0</v>
          </cell>
          <cell r="T63">
            <v>403</v>
          </cell>
          <cell r="U63">
            <v>0</v>
          </cell>
          <cell r="V63">
            <v>0</v>
          </cell>
          <cell r="W63">
            <v>0</v>
          </cell>
          <cell r="X63">
            <v>0</v>
          </cell>
          <cell r="Y63">
            <v>0</v>
          </cell>
          <cell r="Z63">
            <v>0</v>
          </cell>
          <cell r="AA63">
            <v>0</v>
          </cell>
          <cell r="AB63">
            <v>0</v>
          </cell>
          <cell r="AC63">
            <v>0</v>
          </cell>
          <cell r="AD63">
            <v>0</v>
          </cell>
          <cell r="AE63">
            <v>13</v>
          </cell>
          <cell r="AF63">
            <v>8</v>
          </cell>
          <cell r="AG63">
            <v>0</v>
          </cell>
          <cell r="AH63">
            <v>0</v>
          </cell>
          <cell r="AI63">
            <v>0</v>
          </cell>
          <cell r="AJ63">
            <v>21</v>
          </cell>
          <cell r="AK63">
            <v>424</v>
          </cell>
        </row>
        <row r="64">
          <cell r="A64" t="str">
            <v>9730511T</v>
          </cell>
          <cell r="B64" t="str">
            <v>LEGT privé</v>
          </cell>
          <cell r="C64" t="str">
            <v>SAINTE THÉRÈSE</v>
          </cell>
          <cell r="D64" t="str">
            <v>REMIRE MONTJOLY</v>
          </cell>
          <cell r="E64">
            <v>0</v>
          </cell>
          <cell r="F64">
            <v>0</v>
          </cell>
          <cell r="G64">
            <v>0</v>
          </cell>
          <cell r="H64">
            <v>0</v>
          </cell>
          <cell r="I64">
            <v>0</v>
          </cell>
          <cell r="J64">
            <v>0</v>
          </cell>
          <cell r="K64">
            <v>0</v>
          </cell>
          <cell r="L64">
            <v>0</v>
          </cell>
          <cell r="M64">
            <v>0</v>
          </cell>
          <cell r="N64">
            <v>0</v>
          </cell>
          <cell r="O64">
            <v>63</v>
          </cell>
          <cell r="P64">
            <v>51</v>
          </cell>
          <cell r="Q64">
            <v>0</v>
          </cell>
          <cell r="R64">
            <v>52</v>
          </cell>
          <cell r="S64">
            <v>0</v>
          </cell>
          <cell r="T64">
            <v>166</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166</v>
          </cell>
        </row>
        <row r="65">
          <cell r="A65" t="str">
            <v>9730328U</v>
          </cell>
          <cell r="B65" t="str">
            <v>LPO privé</v>
          </cell>
          <cell r="C65" t="str">
            <v>ANNE-MARIE JAVOUHEY</v>
          </cell>
          <cell r="D65" t="str">
            <v>CAYENNE</v>
          </cell>
          <cell r="E65">
            <v>0</v>
          </cell>
          <cell r="F65">
            <v>0</v>
          </cell>
          <cell r="G65">
            <v>0</v>
          </cell>
          <cell r="H65">
            <v>0</v>
          </cell>
          <cell r="I65">
            <v>0</v>
          </cell>
          <cell r="J65">
            <v>0</v>
          </cell>
          <cell r="K65">
            <v>0</v>
          </cell>
          <cell r="L65">
            <v>0</v>
          </cell>
          <cell r="M65">
            <v>0</v>
          </cell>
          <cell r="N65">
            <v>0</v>
          </cell>
          <cell r="O65">
            <v>49</v>
          </cell>
          <cell r="P65">
            <v>0</v>
          </cell>
          <cell r="Q65">
            <v>21</v>
          </cell>
          <cell r="R65">
            <v>0</v>
          </cell>
          <cell r="S65">
            <v>20</v>
          </cell>
          <cell r="T65">
            <v>90</v>
          </cell>
          <cell r="U65">
            <v>0</v>
          </cell>
          <cell r="V65">
            <v>25</v>
          </cell>
          <cell r="W65">
            <v>26</v>
          </cell>
          <cell r="X65">
            <v>60</v>
          </cell>
          <cell r="Y65">
            <v>87</v>
          </cell>
          <cell r="Z65">
            <v>104</v>
          </cell>
          <cell r="AA65">
            <v>0</v>
          </cell>
          <cell r="AB65">
            <v>302</v>
          </cell>
          <cell r="AC65">
            <v>0</v>
          </cell>
          <cell r="AD65">
            <v>0</v>
          </cell>
          <cell r="AE65">
            <v>15</v>
          </cell>
          <cell r="AF65">
            <v>0</v>
          </cell>
          <cell r="AG65">
            <v>0</v>
          </cell>
          <cell r="AH65">
            <v>0</v>
          </cell>
          <cell r="AI65">
            <v>0</v>
          </cell>
          <cell r="AJ65">
            <v>15</v>
          </cell>
          <cell r="AK65">
            <v>407</v>
          </cell>
        </row>
        <row r="66">
          <cell r="A66" t="str">
            <v>TOTAL LYCEES</v>
          </cell>
          <cell r="B66"/>
          <cell r="C66"/>
          <cell r="D66"/>
          <cell r="E66">
            <v>0</v>
          </cell>
          <cell r="F66">
            <v>0</v>
          </cell>
          <cell r="G66">
            <v>0</v>
          </cell>
          <cell r="H66">
            <v>1</v>
          </cell>
          <cell r="I66">
            <v>1</v>
          </cell>
          <cell r="J66">
            <v>0</v>
          </cell>
          <cell r="K66">
            <v>0</v>
          </cell>
          <cell r="L66">
            <v>0</v>
          </cell>
          <cell r="M66">
            <v>0</v>
          </cell>
          <cell r="N66">
            <v>0</v>
          </cell>
          <cell r="O66">
            <v>2512</v>
          </cell>
          <cell r="P66">
            <v>1652</v>
          </cell>
          <cell r="Q66">
            <v>643</v>
          </cell>
          <cell r="R66">
            <v>1642</v>
          </cell>
          <cell r="S66">
            <v>663</v>
          </cell>
          <cell r="T66">
            <v>7112</v>
          </cell>
          <cell r="U66">
            <v>9</v>
          </cell>
          <cell r="V66">
            <v>1650</v>
          </cell>
          <cell r="W66">
            <v>1401</v>
          </cell>
          <cell r="X66">
            <v>1553</v>
          </cell>
          <cell r="Y66">
            <v>1644</v>
          </cell>
          <cell r="Z66">
            <v>1652</v>
          </cell>
          <cell r="AA66">
            <v>72</v>
          </cell>
          <cell r="AB66">
            <v>7981</v>
          </cell>
          <cell r="AC66">
            <v>199</v>
          </cell>
          <cell r="AD66">
            <v>15</v>
          </cell>
          <cell r="AE66">
            <v>482</v>
          </cell>
          <cell r="AF66">
            <v>302</v>
          </cell>
          <cell r="AG66">
            <v>37</v>
          </cell>
          <cell r="AH66">
            <v>36</v>
          </cell>
          <cell r="AI66">
            <v>36</v>
          </cell>
          <cell r="AJ66">
            <v>908</v>
          </cell>
          <cell r="AK66">
            <v>16002</v>
          </cell>
        </row>
        <row r="67">
          <cell r="A67" t="str">
            <v>INSTRUCTION EN FAMILLE</v>
          </cell>
          <cell r="B67"/>
          <cell r="C67"/>
          <cell r="D67"/>
          <cell r="E67">
            <v>3</v>
          </cell>
          <cell r="F67">
            <v>8</v>
          </cell>
          <cell r="G67">
            <v>14</v>
          </cell>
          <cell r="H67">
            <v>5</v>
          </cell>
          <cell r="I67">
            <v>30</v>
          </cell>
          <cell r="J67"/>
          <cell r="K67"/>
          <cell r="L67"/>
          <cell r="M67"/>
          <cell r="N67">
            <v>0</v>
          </cell>
          <cell r="O67">
            <v>13</v>
          </cell>
          <cell r="P67">
            <v>1</v>
          </cell>
          <cell r="Q67">
            <v>0</v>
          </cell>
          <cell r="R67">
            <v>0</v>
          </cell>
          <cell r="S67">
            <v>0</v>
          </cell>
          <cell r="T67">
            <v>14</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44</v>
          </cell>
        </row>
        <row r="68">
          <cell r="A68" t="str">
            <v>TOTAL ACADEMIE</v>
          </cell>
          <cell r="B68"/>
          <cell r="C68"/>
          <cell r="D68"/>
          <cell r="E68">
            <v>5591</v>
          </cell>
          <cell r="F68">
            <v>5525</v>
          </cell>
          <cell r="G68">
            <v>5601</v>
          </cell>
          <cell r="H68">
            <v>5443</v>
          </cell>
          <cell r="I68">
            <v>22160</v>
          </cell>
          <cell r="J68">
            <v>224</v>
          </cell>
          <cell r="K68">
            <v>350</v>
          </cell>
          <cell r="L68">
            <v>381</v>
          </cell>
          <cell r="M68">
            <v>405</v>
          </cell>
          <cell r="N68">
            <v>1360</v>
          </cell>
          <cell r="O68">
            <v>2525</v>
          </cell>
          <cell r="P68">
            <v>1653</v>
          </cell>
          <cell r="Q68">
            <v>643</v>
          </cell>
          <cell r="R68">
            <v>1642</v>
          </cell>
          <cell r="S68">
            <v>663</v>
          </cell>
          <cell r="T68">
            <v>7126</v>
          </cell>
          <cell r="U68">
            <v>9</v>
          </cell>
          <cell r="V68">
            <v>1658</v>
          </cell>
          <cell r="W68">
            <v>1426</v>
          </cell>
          <cell r="X68">
            <v>1553</v>
          </cell>
          <cell r="Y68">
            <v>1644</v>
          </cell>
          <cell r="Z68">
            <v>1652</v>
          </cell>
          <cell r="AA68">
            <v>72</v>
          </cell>
          <cell r="AB68">
            <v>8014</v>
          </cell>
          <cell r="AC68">
            <v>898</v>
          </cell>
          <cell r="AD68">
            <v>15</v>
          </cell>
          <cell r="AE68">
            <v>482</v>
          </cell>
          <cell r="AF68">
            <v>302</v>
          </cell>
          <cell r="AG68">
            <v>37</v>
          </cell>
          <cell r="AH68">
            <v>36</v>
          </cell>
          <cell r="AI68">
            <v>36</v>
          </cell>
          <cell r="AJ68">
            <v>908</v>
          </cell>
          <cell r="AK68">
            <v>39568</v>
          </cell>
        </row>
        <row r="69">
          <cell r="A69" t="str">
            <v>Source: SYSCA - SSA - Constat 2025</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Feuil1"/>
    </sheetNames>
    <sheetDataSet>
      <sheetData sheetId="0">
        <row r="1">
          <cell r="A1" t="str">
            <v>etab</v>
          </cell>
          <cell r="B1">
            <v>21110</v>
          </cell>
          <cell r="C1">
            <v>21120</v>
          </cell>
          <cell r="D1">
            <v>21150</v>
          </cell>
          <cell r="E1">
            <v>21160</v>
          </cell>
          <cell r="F1">
            <v>22111</v>
          </cell>
          <cell r="G1">
            <v>22121</v>
          </cell>
          <cell r="H1">
            <v>22122</v>
          </cell>
          <cell r="I1">
            <v>22131</v>
          </cell>
          <cell r="J1">
            <v>22132</v>
          </cell>
          <cell r="K1">
            <v>23210</v>
          </cell>
          <cell r="L1">
            <v>23220</v>
          </cell>
          <cell r="M1">
            <v>23810</v>
          </cell>
          <cell r="N1">
            <v>23820</v>
          </cell>
          <cell r="O1">
            <v>23830</v>
          </cell>
          <cell r="P1">
            <v>32211</v>
          </cell>
          <cell r="Q1">
            <v>32221</v>
          </cell>
        </row>
        <row r="2">
          <cell r="A2" t="str">
            <v>9730010Y</v>
          </cell>
          <cell r="B2">
            <v>0</v>
          </cell>
          <cell r="C2">
            <v>0</v>
          </cell>
          <cell r="D2">
            <v>0</v>
          </cell>
          <cell r="E2">
            <v>0</v>
          </cell>
          <cell r="F2">
            <v>139</v>
          </cell>
          <cell r="G2">
            <v>138</v>
          </cell>
          <cell r="H2">
            <v>0</v>
          </cell>
          <cell r="I2">
            <v>126</v>
          </cell>
          <cell r="J2">
            <v>0</v>
          </cell>
          <cell r="K2">
            <v>0</v>
          </cell>
          <cell r="L2">
            <v>0</v>
          </cell>
          <cell r="M2">
            <v>0</v>
          </cell>
          <cell r="N2">
            <v>0</v>
          </cell>
          <cell r="O2">
            <v>0</v>
          </cell>
          <cell r="P2">
            <v>13</v>
          </cell>
          <cell r="Q2">
            <v>8</v>
          </cell>
        </row>
        <row r="3">
          <cell r="A3" t="str">
            <v>9730132F</v>
          </cell>
          <cell r="B3">
            <v>128</v>
          </cell>
          <cell r="C3">
            <v>137</v>
          </cell>
          <cell r="D3">
            <v>153</v>
          </cell>
          <cell r="E3">
            <v>127</v>
          </cell>
          <cell r="F3">
            <v>0</v>
          </cell>
          <cell r="G3">
            <v>0</v>
          </cell>
          <cell r="H3">
            <v>0</v>
          </cell>
          <cell r="I3">
            <v>0</v>
          </cell>
          <cell r="J3">
            <v>0</v>
          </cell>
          <cell r="K3">
            <v>0</v>
          </cell>
          <cell r="L3">
            <v>0</v>
          </cell>
          <cell r="M3">
            <v>0</v>
          </cell>
          <cell r="N3">
            <v>0</v>
          </cell>
          <cell r="O3">
            <v>0</v>
          </cell>
          <cell r="P3">
            <v>0</v>
          </cell>
          <cell r="Q3">
            <v>0</v>
          </cell>
        </row>
        <row r="4">
          <cell r="A4" t="str">
            <v>9730289B</v>
          </cell>
          <cell r="B4">
            <v>41</v>
          </cell>
          <cell r="C4">
            <v>26</v>
          </cell>
          <cell r="D4">
            <v>35</v>
          </cell>
          <cell r="E4">
            <v>42</v>
          </cell>
          <cell r="F4">
            <v>0</v>
          </cell>
          <cell r="G4">
            <v>0</v>
          </cell>
          <cell r="H4">
            <v>0</v>
          </cell>
          <cell r="I4">
            <v>0</v>
          </cell>
          <cell r="J4">
            <v>0</v>
          </cell>
          <cell r="K4">
            <v>0</v>
          </cell>
          <cell r="L4">
            <v>0</v>
          </cell>
          <cell r="M4">
            <v>0</v>
          </cell>
          <cell r="N4">
            <v>0</v>
          </cell>
          <cell r="O4">
            <v>0</v>
          </cell>
          <cell r="P4">
            <v>0</v>
          </cell>
          <cell r="Q4">
            <v>0</v>
          </cell>
        </row>
        <row r="5">
          <cell r="A5" t="str">
            <v>9730328U</v>
          </cell>
          <cell r="B5">
            <v>0</v>
          </cell>
          <cell r="C5">
            <v>0</v>
          </cell>
          <cell r="D5">
            <v>0</v>
          </cell>
          <cell r="E5">
            <v>0</v>
          </cell>
          <cell r="F5">
            <v>49</v>
          </cell>
          <cell r="G5">
            <v>0</v>
          </cell>
          <cell r="H5">
            <v>21</v>
          </cell>
          <cell r="I5">
            <v>0</v>
          </cell>
          <cell r="J5">
            <v>20</v>
          </cell>
          <cell r="K5">
            <v>25</v>
          </cell>
          <cell r="L5">
            <v>26</v>
          </cell>
          <cell r="M5">
            <v>60</v>
          </cell>
          <cell r="N5">
            <v>87</v>
          </cell>
          <cell r="O5">
            <v>104</v>
          </cell>
          <cell r="P5">
            <v>15</v>
          </cell>
          <cell r="Q5">
            <v>0</v>
          </cell>
        </row>
        <row r="6">
          <cell r="A6" t="str">
            <v>9730334A</v>
          </cell>
          <cell r="B6">
            <v>110</v>
          </cell>
          <cell r="C6">
            <v>115</v>
          </cell>
          <cell r="D6">
            <v>113</v>
          </cell>
          <cell r="E6">
            <v>109</v>
          </cell>
          <cell r="F6">
            <v>0</v>
          </cell>
          <cell r="G6">
            <v>0</v>
          </cell>
          <cell r="H6">
            <v>0</v>
          </cell>
          <cell r="I6">
            <v>0</v>
          </cell>
          <cell r="J6">
            <v>0</v>
          </cell>
          <cell r="K6">
            <v>0</v>
          </cell>
          <cell r="L6">
            <v>0</v>
          </cell>
          <cell r="M6">
            <v>0</v>
          </cell>
          <cell r="N6">
            <v>0</v>
          </cell>
          <cell r="O6">
            <v>0</v>
          </cell>
          <cell r="P6">
            <v>0</v>
          </cell>
          <cell r="Q6">
            <v>0</v>
          </cell>
        </row>
        <row r="7">
          <cell r="A7" t="str">
            <v>9730479H</v>
          </cell>
          <cell r="B7">
            <v>62</v>
          </cell>
          <cell r="C7">
            <v>57</v>
          </cell>
          <cell r="D7">
            <v>51</v>
          </cell>
          <cell r="E7">
            <v>34</v>
          </cell>
          <cell r="F7">
            <v>0</v>
          </cell>
          <cell r="G7">
            <v>0</v>
          </cell>
          <cell r="H7">
            <v>0</v>
          </cell>
          <cell r="I7">
            <v>0</v>
          </cell>
          <cell r="J7">
            <v>0</v>
          </cell>
          <cell r="K7">
            <v>0</v>
          </cell>
          <cell r="L7">
            <v>0</v>
          </cell>
          <cell r="M7">
            <v>0</v>
          </cell>
          <cell r="N7">
            <v>0</v>
          </cell>
          <cell r="O7">
            <v>0</v>
          </cell>
          <cell r="P7">
            <v>0</v>
          </cell>
          <cell r="Q7">
            <v>0</v>
          </cell>
        </row>
        <row r="8">
          <cell r="A8" t="str">
            <v>9730497C</v>
          </cell>
          <cell r="B8">
            <v>56</v>
          </cell>
          <cell r="C8">
            <v>55</v>
          </cell>
          <cell r="D8">
            <v>60</v>
          </cell>
          <cell r="E8">
            <v>55</v>
          </cell>
          <cell r="F8">
            <v>0</v>
          </cell>
          <cell r="G8">
            <v>0</v>
          </cell>
          <cell r="H8">
            <v>0</v>
          </cell>
          <cell r="I8">
            <v>0</v>
          </cell>
          <cell r="J8">
            <v>0</v>
          </cell>
          <cell r="K8">
            <v>0</v>
          </cell>
          <cell r="L8">
            <v>0</v>
          </cell>
          <cell r="M8">
            <v>0</v>
          </cell>
          <cell r="N8">
            <v>0</v>
          </cell>
          <cell r="O8">
            <v>0</v>
          </cell>
          <cell r="P8">
            <v>0</v>
          </cell>
          <cell r="Q8">
            <v>0</v>
          </cell>
        </row>
        <row r="9">
          <cell r="A9" t="str">
            <v>9730511T</v>
          </cell>
          <cell r="B9">
            <v>0</v>
          </cell>
          <cell r="C9">
            <v>0</v>
          </cell>
          <cell r="D9">
            <v>0</v>
          </cell>
          <cell r="E9">
            <v>0</v>
          </cell>
          <cell r="F9">
            <v>63</v>
          </cell>
          <cell r="G9">
            <v>51</v>
          </cell>
          <cell r="H9">
            <v>0</v>
          </cell>
          <cell r="I9">
            <v>52</v>
          </cell>
          <cell r="J9">
            <v>0</v>
          </cell>
          <cell r="K9">
            <v>0</v>
          </cell>
          <cell r="L9">
            <v>0</v>
          </cell>
          <cell r="M9">
            <v>0</v>
          </cell>
          <cell r="N9">
            <v>0</v>
          </cell>
          <cell r="O9">
            <v>0</v>
          </cell>
          <cell r="P9">
            <v>0</v>
          </cell>
          <cell r="Q9">
            <v>0</v>
          </cell>
        </row>
        <row r="10">
          <cell r="A10" t="str">
            <v>9730536V</v>
          </cell>
          <cell r="B10">
            <v>88</v>
          </cell>
          <cell r="C10">
            <v>93</v>
          </cell>
          <cell r="D10">
            <v>85</v>
          </cell>
          <cell r="E10">
            <v>86</v>
          </cell>
          <cell r="F10">
            <v>0</v>
          </cell>
          <cell r="G10">
            <v>0</v>
          </cell>
          <cell r="H10">
            <v>0</v>
          </cell>
          <cell r="I10">
            <v>0</v>
          </cell>
          <cell r="J10">
            <v>0</v>
          </cell>
          <cell r="K10">
            <v>0</v>
          </cell>
          <cell r="L10">
            <v>0</v>
          </cell>
          <cell r="M10">
            <v>0</v>
          </cell>
          <cell r="N10">
            <v>0</v>
          </cell>
          <cell r="O10">
            <v>0</v>
          </cell>
          <cell r="P10">
            <v>0</v>
          </cell>
          <cell r="Q10">
            <v>0</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K40"/>
  <sheetViews>
    <sheetView showGridLines="0" view="pageBreakPreview" topLeftCell="A22" zoomScale="115" zoomScaleNormal="100" zoomScaleSheetLayoutView="115" workbookViewId="0">
      <selection activeCell="K26" sqref="K26"/>
    </sheetView>
  </sheetViews>
  <sheetFormatPr baseColWidth="10" defaultColWidth="10.6640625" defaultRowHeight="13.8" x14ac:dyDescent="0.3"/>
  <cols>
    <col min="1" max="1" width="10.6640625" style="19"/>
    <col min="2" max="2" width="5.6640625" style="19" customWidth="1"/>
    <col min="3" max="11" width="10.6640625" style="19"/>
    <col min="12" max="12" width="10.44140625" style="19" customWidth="1"/>
    <col min="13" max="16384" width="10.6640625" style="19"/>
  </cols>
  <sheetData>
    <row r="1" spans="2:9" ht="18" x14ac:dyDescent="0.35">
      <c r="C1" s="20"/>
    </row>
    <row r="2" spans="2:9" ht="14.4" x14ac:dyDescent="0.3">
      <c r="C2" s="21"/>
    </row>
    <row r="3" spans="2:9" ht="14.4" x14ac:dyDescent="0.3">
      <c r="C3" s="21"/>
    </row>
    <row r="4" spans="2:9" ht="14.4" x14ac:dyDescent="0.3">
      <c r="C4" s="21"/>
    </row>
    <row r="5" spans="2:9" ht="14.4" x14ac:dyDescent="0.3">
      <c r="C5" s="22"/>
    </row>
    <row r="6" spans="2:9" ht="14.4" x14ac:dyDescent="0.3">
      <c r="C6" s="22"/>
    </row>
    <row r="7" spans="2:9" ht="14.4" x14ac:dyDescent="0.3">
      <c r="C7" s="22"/>
    </row>
    <row r="8" spans="2:9" ht="14.4" x14ac:dyDescent="0.3">
      <c r="C8" s="22"/>
    </row>
    <row r="9" spans="2:9" ht="14.4" x14ac:dyDescent="0.3">
      <c r="C9" s="22"/>
    </row>
    <row r="10" spans="2:9" ht="14.4" x14ac:dyDescent="0.3">
      <c r="C10" s="22"/>
    </row>
    <row r="11" spans="2:9" ht="14.4" x14ac:dyDescent="0.3">
      <c r="C11" s="22"/>
    </row>
    <row r="12" spans="2:9" ht="14.4" x14ac:dyDescent="0.3">
      <c r="C12" s="22"/>
    </row>
    <row r="13" spans="2:9" ht="25.8" x14ac:dyDescent="0.5">
      <c r="B13" s="23" t="s">
        <v>0</v>
      </c>
      <c r="E13" s="23"/>
      <c r="F13" s="23"/>
      <c r="G13" s="23"/>
      <c r="H13" s="23"/>
      <c r="I13" s="23"/>
    </row>
    <row r="14" spans="2:9" ht="25.8" x14ac:dyDescent="0.5">
      <c r="B14" s="23" t="s">
        <v>1</v>
      </c>
      <c r="E14" s="24"/>
      <c r="F14" s="24"/>
      <c r="G14" s="24"/>
      <c r="H14" s="24"/>
      <c r="I14" s="24"/>
    </row>
    <row r="15" spans="2:9" ht="25.8" x14ac:dyDescent="0.5">
      <c r="B15" s="25"/>
    </row>
    <row r="16" spans="2:9" ht="25.8" x14ac:dyDescent="0.5">
      <c r="B16" s="23" t="s">
        <v>2</v>
      </c>
      <c r="E16" s="23"/>
      <c r="F16" s="23"/>
      <c r="G16" s="23"/>
      <c r="H16" s="23"/>
      <c r="I16" s="23"/>
    </row>
    <row r="17" spans="1:11" ht="25.8" x14ac:dyDescent="0.5">
      <c r="B17" s="23" t="s">
        <v>3</v>
      </c>
      <c r="E17" s="23"/>
      <c r="F17" s="23"/>
      <c r="G17" s="23"/>
      <c r="H17" s="23"/>
      <c r="I17" s="23"/>
    </row>
    <row r="18" spans="1:11" ht="25.8" x14ac:dyDescent="0.5">
      <c r="B18" s="25"/>
    </row>
    <row r="19" spans="1:11" ht="25.8" x14ac:dyDescent="0.5">
      <c r="B19" s="23" t="s">
        <v>309</v>
      </c>
      <c r="E19" s="24"/>
      <c r="F19" s="24"/>
      <c r="G19" s="24"/>
      <c r="H19" s="24"/>
      <c r="I19" s="24"/>
    </row>
    <row r="20" spans="1:11" ht="25.8" x14ac:dyDescent="0.5">
      <c r="C20" s="26"/>
    </row>
    <row r="21" spans="1:11" ht="25.8" x14ac:dyDescent="0.5">
      <c r="C21" s="26"/>
    </row>
    <row r="22" spans="1:11" ht="25.8" x14ac:dyDescent="0.5">
      <c r="C22" s="26"/>
    </row>
    <row r="23" spans="1:11" ht="25.8" x14ac:dyDescent="0.5">
      <c r="C23" s="26"/>
    </row>
    <row r="24" spans="1:11" ht="25.8" x14ac:dyDescent="0.5">
      <c r="C24" s="26"/>
    </row>
    <row r="25" spans="1:11" ht="25.8" x14ac:dyDescent="0.5">
      <c r="C25" s="26"/>
      <c r="K25" s="27" t="s">
        <v>338</v>
      </c>
    </row>
    <row r="26" spans="1:11" ht="21" x14ac:dyDescent="0.4">
      <c r="A26" s="29" t="s">
        <v>4</v>
      </c>
      <c r="B26" s="30"/>
      <c r="C26" s="28"/>
      <c r="D26" s="28"/>
      <c r="E26" s="28"/>
    </row>
    <row r="27" spans="1:11" ht="21" x14ac:dyDescent="0.4">
      <c r="A27" s="29"/>
      <c r="B27" s="30"/>
      <c r="C27" s="31"/>
      <c r="D27" s="31"/>
      <c r="E27" s="32"/>
    </row>
    <row r="28" spans="1:11" ht="36.9" customHeight="1" x14ac:dyDescent="0.35">
      <c r="A28" s="118"/>
      <c r="B28" s="110" t="s">
        <v>201</v>
      </c>
      <c r="C28" s="119"/>
      <c r="D28" s="119"/>
      <c r="E28" s="120"/>
      <c r="F28" s="121"/>
      <c r="G28" s="121"/>
      <c r="H28" s="121"/>
    </row>
    <row r="29" spans="1:11" s="33" customFormat="1" ht="36.9" customHeight="1" x14ac:dyDescent="0.35">
      <c r="A29" s="121"/>
      <c r="B29" s="110" t="s">
        <v>215</v>
      </c>
      <c r="C29" s="122"/>
      <c r="D29" s="122"/>
      <c r="E29" s="120"/>
      <c r="F29" s="121"/>
      <c r="G29" s="121"/>
      <c r="H29" s="121"/>
    </row>
    <row r="30" spans="1:11" s="33" customFormat="1" ht="36.9" customHeight="1" x14ac:dyDescent="0.35">
      <c r="A30" s="121"/>
      <c r="B30" s="110" t="s">
        <v>216</v>
      </c>
      <c r="C30" s="122"/>
      <c r="D30" s="122"/>
      <c r="E30" s="120"/>
      <c r="F30" s="121"/>
      <c r="G30" s="121"/>
      <c r="H30" s="121"/>
    </row>
    <row r="31" spans="1:11" s="33" customFormat="1" ht="36.9" customHeight="1" x14ac:dyDescent="0.35">
      <c r="A31" s="121"/>
      <c r="B31" s="110" t="s">
        <v>217</v>
      </c>
      <c r="C31" s="122"/>
      <c r="D31" s="122"/>
      <c r="E31" s="120"/>
      <c r="F31" s="121"/>
      <c r="G31" s="121"/>
      <c r="H31" s="121"/>
    </row>
    <row r="32" spans="1:11" s="107" customFormat="1" ht="36.9" customHeight="1" x14ac:dyDescent="0.3">
      <c r="A32" s="108"/>
      <c r="B32" s="109"/>
      <c r="C32" s="110" t="s">
        <v>218</v>
      </c>
      <c r="D32" s="125"/>
      <c r="E32" s="126"/>
      <c r="F32" s="127"/>
      <c r="G32" s="127"/>
      <c r="H32" s="127"/>
    </row>
    <row r="33" spans="1:8" s="107" customFormat="1" ht="36.9" customHeight="1" x14ac:dyDescent="0.3">
      <c r="A33" s="108"/>
      <c r="B33" s="109"/>
      <c r="C33" s="111" t="s">
        <v>219</v>
      </c>
      <c r="D33" s="125"/>
      <c r="E33" s="126"/>
      <c r="F33" s="127"/>
      <c r="G33" s="127"/>
      <c r="H33" s="127"/>
    </row>
    <row r="34" spans="1:8" s="107" customFormat="1" ht="36.9" customHeight="1" x14ac:dyDescent="0.3">
      <c r="A34" s="108"/>
      <c r="B34" s="109"/>
      <c r="C34" s="106" t="s">
        <v>261</v>
      </c>
      <c r="D34" s="125"/>
      <c r="E34" s="126"/>
      <c r="F34" s="127"/>
      <c r="G34" s="127"/>
      <c r="H34" s="127"/>
    </row>
    <row r="35" spans="1:8" s="107" customFormat="1" ht="36.9" customHeight="1" x14ac:dyDescent="0.3">
      <c r="A35" s="108"/>
      <c r="B35" s="109"/>
      <c r="C35" s="106" t="s">
        <v>262</v>
      </c>
      <c r="D35" s="125"/>
      <c r="E35" s="128"/>
      <c r="F35" s="127"/>
      <c r="G35" s="127"/>
      <c r="H35" s="127"/>
    </row>
    <row r="36" spans="1:8" s="107" customFormat="1" ht="36.9" customHeight="1" x14ac:dyDescent="0.3">
      <c r="A36" s="108"/>
      <c r="B36" s="109"/>
      <c r="C36" s="106" t="s">
        <v>263</v>
      </c>
      <c r="D36" s="125"/>
      <c r="E36" s="129"/>
      <c r="F36" s="127"/>
      <c r="G36" s="127"/>
      <c r="H36" s="127"/>
    </row>
    <row r="37" spans="1:8" s="107" customFormat="1" ht="36.9" customHeight="1" x14ac:dyDescent="0.3">
      <c r="A37" s="108"/>
      <c r="B37" s="109"/>
      <c r="C37" s="106" t="s">
        <v>256</v>
      </c>
      <c r="D37" s="125"/>
      <c r="E37" s="126"/>
      <c r="F37" s="127"/>
      <c r="G37" s="127"/>
      <c r="H37" s="127"/>
    </row>
    <row r="38" spans="1:8" s="107" customFormat="1" ht="36.9" customHeight="1" x14ac:dyDescent="0.3">
      <c r="A38" s="108"/>
      <c r="B38" s="109"/>
      <c r="C38" s="106" t="s">
        <v>305</v>
      </c>
      <c r="D38" s="125"/>
      <c r="E38" s="126"/>
      <c r="F38" s="127"/>
      <c r="G38" s="127"/>
      <c r="H38" s="127"/>
    </row>
    <row r="39" spans="1:8" s="33" customFormat="1" ht="36.9" customHeight="1" x14ac:dyDescent="0.35">
      <c r="A39" s="121"/>
      <c r="B39" s="106" t="s">
        <v>220</v>
      </c>
      <c r="C39" s="123"/>
      <c r="D39" s="123"/>
      <c r="E39" s="124"/>
    </row>
    <row r="40" spans="1:8" ht="17.399999999999999" x14ac:dyDescent="0.35">
      <c r="A40" s="121"/>
      <c r="B40" s="121"/>
      <c r="C40" s="121"/>
      <c r="D40" s="121"/>
      <c r="E40" s="121"/>
    </row>
  </sheetData>
  <sheetProtection selectLockedCells="1" selectUnlockedCells="1"/>
  <hyperlinks>
    <hyperlink ref="B39" location="'5. CHAMP-GLOSSAIRE'!Zone_d_impression" display="5/ Champ - Clossaire" xr:uid="{00000000-0004-0000-0000-000000000000}"/>
    <hyperlink ref="C32" location="'4.1 CONSTAT 2022 PAR EPLE'!__xlnm__FilterDatabase" display="4.1 Les effectifs par établissement" xr:uid="{00000000-0004-0000-0000-000001000000}"/>
    <hyperlink ref="B28" location="'1.EFFECTIFS ET ETABLISSEMENTS'!A1" display="1/ Synthèse des effectifs élèves et des établissements" xr:uid="{00000000-0004-0000-0000-000002000000}"/>
    <hyperlink ref="C35" location="'4.4 2D CYCLE GT'!__xlnm__FilterDatabase" display="4.4 Le second cycle général et technologique" xr:uid="{00000000-0004-0000-0000-000003000000}"/>
    <hyperlink ref="C36" location="'4.5 2D CYCLE PROF.'!__xlnm__FilterDatabase" display="4.5 Le second cycle professionnel" xr:uid="{00000000-0004-0000-0000-000004000000}"/>
    <hyperlink ref="C34" location="'4.3 ENS. SPECIALISE'!__xlnm__FilterDatabase" display="4.3 L'enseignement spécialisé" xr:uid="{00000000-0004-0000-0000-000005000000}"/>
    <hyperlink ref="C37" location="'4.6 POST BAC'!__xlnm__FilterDatabase" display="4.6 L'enseignement post-bac" xr:uid="{00000000-0004-0000-0000-000006000000}"/>
    <hyperlink ref="B29" location="'2.EVOLUTION SUR 10 ANS'!A1" display="2/ Evolution sur 10 ans" xr:uid="{00000000-0004-0000-0000-000007000000}"/>
    <hyperlink ref="B30" location="'3.EVOLUT. SUR 10 ANS PAR BASSIN'!A1" display="3/ Evolution sur 10 ans par bassin de formation" xr:uid="{00000000-0004-0000-0000-000008000000}"/>
    <hyperlink ref="C33" location="'4.2 1ER CYCLE'!__xlnm__FilterDatabase" display="4.2 Le premier cycle (6ème à 3ème)" xr:uid="{00000000-0004-0000-0000-000009000000}"/>
    <hyperlink ref="B31" location="'4.1 CONSTAT 2022 PAR EPLE'!A1" display="4/ Les effectifs des secteurs public et privé" xr:uid="{00000000-0004-0000-0000-00000A000000}"/>
    <hyperlink ref="C38" location="'4.7 CARTO. EVO. EFF.'!Zone_d_impression" display="4.7 Cartographie de l'évolution des effectifs" xr:uid="{00000000-0004-0000-0000-00000B000000}"/>
  </hyperlinks>
  <printOptions horizontalCentered="1"/>
  <pageMargins left="1.0416666666666666E-2" right="0.19685039370078741" top="0.19685039370078741" bottom="0.19685039370078741" header="0.51181102362204722" footer="0.51181102362204722"/>
  <pageSetup paperSize="9" firstPageNumber="0" fitToHeight="0" orientation="landscape" r:id="rId1"/>
  <headerFooter differentFirst="1" alignWithMargins="0">
    <oddFooter>&amp;R&amp;"Arial,Gras"&amp;8Page &amp;P/&amp;N</oddFooter>
  </headerFooter>
  <rowBreaks count="1" manualBreakCount="1">
    <brk id="25"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R21"/>
  <sheetViews>
    <sheetView showGridLines="0" tabSelected="1" view="pageBreakPreview" zoomScaleNormal="100" zoomScaleSheetLayoutView="100" zoomScalePageLayoutView="85" workbookViewId="0">
      <selection activeCell="C13" sqref="C13"/>
    </sheetView>
  </sheetViews>
  <sheetFormatPr baseColWidth="10" defaultColWidth="10.6640625" defaultRowHeight="13.8" x14ac:dyDescent="0.3"/>
  <cols>
    <col min="1" max="1" width="12.6640625" style="76" customWidth="1"/>
    <col min="2" max="2" width="22" style="76" bestFit="1" customWidth="1"/>
    <col min="3" max="3" width="38.6640625" style="76" bestFit="1" customWidth="1"/>
    <col min="4" max="4" width="12.6640625" style="76" customWidth="1"/>
    <col min="5" max="5" width="16.109375" style="76" bestFit="1" customWidth="1"/>
    <col min="6" max="6" width="20.6640625" style="76" customWidth="1"/>
    <col min="7" max="17" width="10.6640625" style="98" customWidth="1"/>
    <col min="18" max="18" width="13.44140625" style="97" bestFit="1" customWidth="1"/>
    <col min="19" max="16384" width="10.6640625" style="97"/>
  </cols>
  <sheetData>
    <row r="1" spans="1:18" s="51" customFormat="1" ht="21.45" customHeight="1" x14ac:dyDescent="0.25">
      <c r="A1" s="193" t="s">
        <v>332</v>
      </c>
      <c r="B1" s="50"/>
      <c r="C1" s="50"/>
      <c r="E1" s="50"/>
      <c r="F1" s="50"/>
      <c r="G1" s="52"/>
      <c r="H1" s="52"/>
      <c r="I1" s="52"/>
      <c r="J1" s="52"/>
      <c r="K1" s="52"/>
      <c r="L1" s="52"/>
      <c r="M1" s="52"/>
      <c r="N1" s="52"/>
      <c r="O1" s="52"/>
      <c r="P1" s="52"/>
      <c r="Q1" s="52"/>
    </row>
    <row r="2" spans="1:18" s="223" customFormat="1" ht="21.45" customHeight="1" x14ac:dyDescent="0.3">
      <c r="A2" s="221"/>
      <c r="B2" s="221"/>
      <c r="C2" s="221"/>
      <c r="D2" s="221"/>
      <c r="E2" s="221"/>
      <c r="F2" s="221"/>
      <c r="G2" s="221">
        <v>31111</v>
      </c>
      <c r="H2" s="221">
        <v>31121</v>
      </c>
      <c r="I2" s="221">
        <v>32111</v>
      </c>
      <c r="J2" s="221">
        <v>32211</v>
      </c>
      <c r="K2" s="221">
        <v>32221</v>
      </c>
      <c r="L2" s="221">
        <v>32420</v>
      </c>
      <c r="M2" s="221">
        <v>52110</v>
      </c>
      <c r="N2" s="221" t="s">
        <v>336</v>
      </c>
      <c r="O2" s="221" t="s">
        <v>335</v>
      </c>
      <c r="P2" s="221" t="s">
        <v>334</v>
      </c>
      <c r="Q2" s="222"/>
    </row>
    <row r="3" spans="1:18" ht="46.8" x14ac:dyDescent="0.3">
      <c r="A3" s="190" t="s">
        <v>126</v>
      </c>
      <c r="B3" s="189" t="s">
        <v>122</v>
      </c>
      <c r="C3" s="189" t="s">
        <v>123</v>
      </c>
      <c r="D3" s="190" t="s">
        <v>120</v>
      </c>
      <c r="E3" s="189" t="s">
        <v>202</v>
      </c>
      <c r="F3" s="190" t="s">
        <v>121</v>
      </c>
      <c r="G3" s="191" t="s">
        <v>94</v>
      </c>
      <c r="H3" s="191" t="s">
        <v>95</v>
      </c>
      <c r="I3" s="191" t="s">
        <v>264</v>
      </c>
      <c r="J3" s="191" t="s">
        <v>97</v>
      </c>
      <c r="K3" s="191" t="s">
        <v>98</v>
      </c>
      <c r="L3" s="191" t="s">
        <v>249</v>
      </c>
      <c r="M3" s="191" t="s">
        <v>176</v>
      </c>
      <c r="N3" s="191" t="s">
        <v>175</v>
      </c>
      <c r="O3" s="191" t="s">
        <v>211</v>
      </c>
      <c r="P3" s="191" t="s">
        <v>248</v>
      </c>
      <c r="Q3" s="191" t="s">
        <v>124</v>
      </c>
      <c r="R3" s="192" t="s">
        <v>177</v>
      </c>
    </row>
    <row r="4" spans="1:18" ht="21.9" customHeight="1" x14ac:dyDescent="0.3">
      <c r="A4" s="151" t="s">
        <v>22</v>
      </c>
      <c r="B4" s="151" t="s">
        <v>23</v>
      </c>
      <c r="C4" s="152" t="s">
        <v>140</v>
      </c>
      <c r="D4" s="151" t="s">
        <v>11</v>
      </c>
      <c r="E4" s="151" t="s">
        <v>12</v>
      </c>
      <c r="F4" s="151" t="s">
        <v>12</v>
      </c>
      <c r="G4" s="164">
        <f>VLOOKUP($A4,'[1]Sheet 1'!$A:$AK,24)</f>
        <v>11</v>
      </c>
      <c r="H4" s="164">
        <f>VLOOKUP($A4,'[1]Sheet 1'!$A:$AK,25)</f>
        <v>7</v>
      </c>
      <c r="I4" s="164">
        <f>VLOOKUP($A4,'[1]Sheet 1'!$A:$AK,26)</f>
        <v>0</v>
      </c>
      <c r="J4" s="164">
        <f>VLOOKUP($A4,'[1]Sheet 1'!$A:$AK,27)</f>
        <v>133</v>
      </c>
      <c r="K4" s="164">
        <f>VLOOKUP($A4,'[1]Sheet 1'!$A:$AK,28)</f>
        <v>89</v>
      </c>
      <c r="L4" s="164">
        <f>VLOOKUP($A4,'[1]Sheet 1'!$A:$AK,29)</f>
        <v>0</v>
      </c>
      <c r="M4" s="164">
        <f>VLOOKUP($A4,'[2]Constat 2D'!$A$3:$AK$69,35,0)</f>
        <v>27</v>
      </c>
      <c r="N4" s="164">
        <f>VLOOKUP($A4,'[1]Sheet 1'!$A:$AK,31)</f>
        <v>15</v>
      </c>
      <c r="O4" s="164">
        <f>VLOOKUP($A4,'[1]Sheet 1'!$A:$AK,32)</f>
        <v>7</v>
      </c>
      <c r="P4" s="164">
        <f>VLOOKUP($A4,'[1]Sheet 1'!$A:$AK,33)</f>
        <v>5</v>
      </c>
      <c r="Q4" s="217">
        <f>+SUM(G4:K4)+M4</f>
        <v>267</v>
      </c>
      <c r="R4" s="155">
        <v>0.67800000000000005</v>
      </c>
    </row>
    <row r="5" spans="1:18" ht="21.9" customHeight="1" x14ac:dyDescent="0.3">
      <c r="A5" s="151" t="s">
        <v>51</v>
      </c>
      <c r="B5" s="151" t="s">
        <v>23</v>
      </c>
      <c r="C5" s="152" t="s">
        <v>146</v>
      </c>
      <c r="D5" s="151" t="s">
        <v>11</v>
      </c>
      <c r="E5" s="151" t="s">
        <v>44</v>
      </c>
      <c r="F5" s="151" t="s">
        <v>44</v>
      </c>
      <c r="G5" s="164">
        <f>VLOOKUP($A5,'[1]Sheet 1'!$A:$AK,24)</f>
        <v>0</v>
      </c>
      <c r="H5" s="164">
        <f>VLOOKUP($A5,'[1]Sheet 1'!$A:$AK,25)</f>
        <v>0</v>
      </c>
      <c r="I5" s="164">
        <f>VLOOKUP($A5,'[1]Sheet 1'!$A:$AK,26)</f>
        <v>0</v>
      </c>
      <c r="J5" s="164">
        <f>VLOOKUP($A5,'[1]Sheet 1'!$A:$AK,27)</f>
        <v>70</v>
      </c>
      <c r="K5" s="164">
        <f>VLOOKUP($A5,'[1]Sheet 1'!$A:$AK,28)</f>
        <v>47</v>
      </c>
      <c r="L5" s="164">
        <f>VLOOKUP($A5,'[1]Sheet 1'!$A:$AK,29)</f>
        <v>0</v>
      </c>
      <c r="M5" s="164">
        <f>VLOOKUP($A5,'[2]Constat 2D'!$A$3:$AK$69,35,0)</f>
        <v>0</v>
      </c>
      <c r="N5" s="164">
        <f>VLOOKUP($A5,'[1]Sheet 1'!$A:$AK,31)</f>
        <v>0</v>
      </c>
      <c r="O5" s="164">
        <f>VLOOKUP($A5,'[1]Sheet 1'!$A:$AK,32)</f>
        <v>0</v>
      </c>
      <c r="P5" s="164">
        <f>VLOOKUP($A5,'[1]Sheet 1'!$A:$AK,33)</f>
        <v>0</v>
      </c>
      <c r="Q5" s="217">
        <f t="shared" ref="Q5:Q18" si="0">+SUM(G5:K5)+M5</f>
        <v>117</v>
      </c>
      <c r="R5" s="155">
        <v>0.42699999999999999</v>
      </c>
    </row>
    <row r="6" spans="1:18" ht="21.9" customHeight="1" x14ac:dyDescent="0.3">
      <c r="A6" s="151" t="s">
        <v>40</v>
      </c>
      <c r="B6" s="151" t="s">
        <v>23</v>
      </c>
      <c r="C6" s="152" t="s">
        <v>151</v>
      </c>
      <c r="D6" s="151" t="s">
        <v>11</v>
      </c>
      <c r="E6" s="151" t="s">
        <v>12</v>
      </c>
      <c r="F6" s="151" t="s">
        <v>38</v>
      </c>
      <c r="G6" s="164">
        <f>VLOOKUP($A6,'[1]Sheet 1'!$A:$AK,24)</f>
        <v>23</v>
      </c>
      <c r="H6" s="164">
        <f>VLOOKUP($A6,'[1]Sheet 1'!$A:$AK,25)</f>
        <v>25</v>
      </c>
      <c r="I6" s="164">
        <f>VLOOKUP($A6,'[1]Sheet 1'!$A:$AK,26)</f>
        <v>15</v>
      </c>
      <c r="J6" s="164">
        <f>VLOOKUP($A6,'[1]Sheet 1'!$A:$AK,27)</f>
        <v>16</v>
      </c>
      <c r="K6" s="164">
        <f>VLOOKUP($A6,'[1]Sheet 1'!$A:$AK,28)</f>
        <v>15</v>
      </c>
      <c r="L6" s="164">
        <f>VLOOKUP($A6,'[1]Sheet 1'!$A:$AK,29)</f>
        <v>0</v>
      </c>
      <c r="M6" s="164">
        <f>VLOOKUP($A6,'[2]Constat 2D'!$A$3:$AK$69,35,0)</f>
        <v>0</v>
      </c>
      <c r="N6" s="164">
        <f>VLOOKUP($A6,'[1]Sheet 1'!$A:$AK,31)</f>
        <v>0</v>
      </c>
      <c r="O6" s="164">
        <f>VLOOKUP($A6,'[1]Sheet 1'!$A:$AK,32)</f>
        <v>0</v>
      </c>
      <c r="P6" s="164">
        <f>VLOOKUP($A6,'[1]Sheet 1'!$A:$AK,33)</f>
        <v>0</v>
      </c>
      <c r="Q6" s="217">
        <f t="shared" si="0"/>
        <v>94</v>
      </c>
      <c r="R6" s="155">
        <v>0.26600000000000001</v>
      </c>
    </row>
    <row r="7" spans="1:18" ht="21.9" customHeight="1" x14ac:dyDescent="0.3">
      <c r="A7" s="151" t="s">
        <v>73</v>
      </c>
      <c r="B7" s="151" t="s">
        <v>27</v>
      </c>
      <c r="C7" s="152" t="s">
        <v>155</v>
      </c>
      <c r="D7" s="151" t="s">
        <v>11</v>
      </c>
      <c r="E7" s="151" t="s">
        <v>58</v>
      </c>
      <c r="F7" s="151" t="s">
        <v>67</v>
      </c>
      <c r="G7" s="164">
        <f>VLOOKUP($A7,'[1]Sheet 1'!$A:$AK,24)</f>
        <v>0</v>
      </c>
      <c r="H7" s="164">
        <f>VLOOKUP($A7,'[1]Sheet 1'!$A:$AK,25)</f>
        <v>0</v>
      </c>
      <c r="I7" s="164">
        <f>VLOOKUP($A7,'[1]Sheet 1'!$A:$AK,26)</f>
        <v>0</v>
      </c>
      <c r="J7" s="164">
        <f>VLOOKUP($A7,'[1]Sheet 1'!$A:$AK,27)</f>
        <v>20</v>
      </c>
      <c r="K7" s="164">
        <f>VLOOKUP($A7,'[1]Sheet 1'!$A:$AK,28)</f>
        <v>16</v>
      </c>
      <c r="L7" s="164">
        <f>VLOOKUP($A7,'[1]Sheet 1'!$A:$AK,29)</f>
        <v>0</v>
      </c>
      <c r="M7" s="164">
        <f>VLOOKUP($A7,'[2]Constat 2D'!$A$3:$AK$69,35,0)</f>
        <v>0</v>
      </c>
      <c r="N7" s="164">
        <f>VLOOKUP($A7,'[1]Sheet 1'!$A:$AK,31)</f>
        <v>0</v>
      </c>
      <c r="O7" s="164">
        <f>VLOOKUP($A7,'[1]Sheet 1'!$A:$AK,32)</f>
        <v>0</v>
      </c>
      <c r="P7" s="164">
        <f>VLOOKUP($A7,'[1]Sheet 1'!$A:$AK,33)</f>
        <v>0</v>
      </c>
      <c r="Q7" s="217">
        <f t="shared" si="0"/>
        <v>36</v>
      </c>
      <c r="R7" s="155">
        <v>0.86099999999999999</v>
      </c>
    </row>
    <row r="8" spans="1:18" ht="21.9" customHeight="1" x14ac:dyDescent="0.3">
      <c r="A8" s="151" t="s">
        <v>52</v>
      </c>
      <c r="B8" s="151" t="s">
        <v>27</v>
      </c>
      <c r="C8" s="152" t="s">
        <v>148</v>
      </c>
      <c r="D8" s="151" t="s">
        <v>11</v>
      </c>
      <c r="E8" s="151" t="s">
        <v>44</v>
      </c>
      <c r="F8" s="151" t="s">
        <v>44</v>
      </c>
      <c r="G8" s="164">
        <f>VLOOKUP($A8,'[1]Sheet 1'!$A:$AK,24)</f>
        <v>0</v>
      </c>
      <c r="H8" s="164">
        <f>VLOOKUP($A8,'[1]Sheet 1'!$A:$AK,25)</f>
        <v>0</v>
      </c>
      <c r="I8" s="164">
        <f>VLOOKUP($A8,'[1]Sheet 1'!$A:$AK,26)</f>
        <v>0</v>
      </c>
      <c r="J8" s="164">
        <f>VLOOKUP($A8,'[1]Sheet 1'!$A:$AK,27)</f>
        <v>23</v>
      </c>
      <c r="K8" s="164">
        <f>VLOOKUP($A8,'[1]Sheet 1'!$A:$AK,28)</f>
        <v>17</v>
      </c>
      <c r="L8" s="164">
        <f>VLOOKUP($A8,'[1]Sheet 1'!$A:$AK,29)</f>
        <v>0</v>
      </c>
      <c r="M8" s="164">
        <f>VLOOKUP($A8,'[2]Constat 2D'!$A$3:$AK$69,35,0)</f>
        <v>0</v>
      </c>
      <c r="N8" s="164">
        <f>VLOOKUP($A8,'[1]Sheet 1'!$A:$AK,31)</f>
        <v>0</v>
      </c>
      <c r="O8" s="164">
        <f>VLOOKUP($A8,'[1]Sheet 1'!$A:$AK,32)</f>
        <v>0</v>
      </c>
      <c r="P8" s="164">
        <f>VLOOKUP($A8,'[1]Sheet 1'!$A:$AK,33)</f>
        <v>0</v>
      </c>
      <c r="Q8" s="217">
        <f t="shared" si="0"/>
        <v>40</v>
      </c>
      <c r="R8" s="155">
        <v>0.57499999999999996</v>
      </c>
    </row>
    <row r="9" spans="1:18" ht="21.9" customHeight="1" x14ac:dyDescent="0.3">
      <c r="A9" s="151" t="s">
        <v>26</v>
      </c>
      <c r="B9" s="151" t="s">
        <v>174</v>
      </c>
      <c r="C9" s="152" t="s">
        <v>160</v>
      </c>
      <c r="D9" s="151" t="s">
        <v>11</v>
      </c>
      <c r="E9" s="151" t="s">
        <v>12</v>
      </c>
      <c r="F9" s="151" t="s">
        <v>12</v>
      </c>
      <c r="G9" s="164">
        <f>VLOOKUP($A9,'[1]Sheet 1'!$A:$AK,24)</f>
        <v>0</v>
      </c>
      <c r="H9" s="164">
        <f>VLOOKUP($A9,'[1]Sheet 1'!$A:$AK,25)</f>
        <v>0</v>
      </c>
      <c r="I9" s="164">
        <f>VLOOKUP($A9,'[1]Sheet 1'!$A:$AK,26)</f>
        <v>0</v>
      </c>
      <c r="J9" s="164">
        <f>VLOOKUP($A9,'[1]Sheet 1'!$A:$AK,27)</f>
        <v>96</v>
      </c>
      <c r="K9" s="164">
        <f>VLOOKUP($A9,'[1]Sheet 1'!$A:$AK,28)</f>
        <v>56</v>
      </c>
      <c r="L9" s="164">
        <f>VLOOKUP($A9,'[1]Sheet 1'!$A:$AK,29)</f>
        <v>9</v>
      </c>
      <c r="M9" s="164">
        <f>VLOOKUP($A9,'[2]Constat 2D'!$A$3:$AK$69,35,0)</f>
        <v>9</v>
      </c>
      <c r="N9" s="164">
        <f>VLOOKUP($A9,'[1]Sheet 1'!$A:$AK,31)</f>
        <v>0</v>
      </c>
      <c r="O9" s="164">
        <f>VLOOKUP($A9,'[1]Sheet 1'!$A:$AK,32)</f>
        <v>0</v>
      </c>
      <c r="P9" s="164">
        <f>VLOOKUP($A9,'[1]Sheet 1'!$A:$AK,33)</f>
        <v>0</v>
      </c>
      <c r="Q9" s="217">
        <f t="shared" si="0"/>
        <v>161</v>
      </c>
      <c r="R9" s="155">
        <v>0.52100000000000002</v>
      </c>
    </row>
    <row r="10" spans="1:18" ht="21.9" customHeight="1" x14ac:dyDescent="0.3">
      <c r="A10" s="151" t="s">
        <v>74</v>
      </c>
      <c r="B10" s="151" t="s">
        <v>27</v>
      </c>
      <c r="C10" s="152" t="s">
        <v>163</v>
      </c>
      <c r="D10" s="151" t="s">
        <v>11</v>
      </c>
      <c r="E10" s="151" t="s">
        <v>58</v>
      </c>
      <c r="F10" s="151" t="s">
        <v>67</v>
      </c>
      <c r="G10" s="164">
        <f>VLOOKUP($A10,'[1]Sheet 1'!$A:$AK,24)</f>
        <v>3</v>
      </c>
      <c r="H10" s="164">
        <f>VLOOKUP($A10,'[1]Sheet 1'!$A:$AK,25)</f>
        <v>0</v>
      </c>
      <c r="I10" s="164">
        <f>VLOOKUP($A10,'[1]Sheet 1'!$A:$AK,26)</f>
        <v>0</v>
      </c>
      <c r="J10" s="164">
        <f>VLOOKUP($A10,'[1]Sheet 1'!$A:$AK,27)</f>
        <v>13</v>
      </c>
      <c r="K10" s="164">
        <f>VLOOKUP($A10,'[1]Sheet 1'!$A:$AK,28)</f>
        <v>13</v>
      </c>
      <c r="L10" s="164">
        <f>VLOOKUP($A10,'[1]Sheet 1'!$A:$AK,29)</f>
        <v>0</v>
      </c>
      <c r="M10" s="164">
        <f>VLOOKUP($A10,'[2]Constat 2D'!$A$3:$AK$69,35,0)</f>
        <v>0</v>
      </c>
      <c r="N10" s="164">
        <f>VLOOKUP($A10,'[1]Sheet 1'!$A:$AK,31)</f>
        <v>0</v>
      </c>
      <c r="O10" s="164">
        <f>VLOOKUP($A10,'[1]Sheet 1'!$A:$AK,32)</f>
        <v>0</v>
      </c>
      <c r="P10" s="164">
        <f>VLOOKUP($A10,'[1]Sheet 1'!$A:$AK,33)</f>
        <v>0</v>
      </c>
      <c r="Q10" s="217">
        <f t="shared" si="0"/>
        <v>29</v>
      </c>
      <c r="R10" s="155">
        <v>0.72399999999999998</v>
      </c>
    </row>
    <row r="11" spans="1:18" ht="21.9" customHeight="1" x14ac:dyDescent="0.3">
      <c r="A11" s="151" t="s">
        <v>66</v>
      </c>
      <c r="B11" s="151" t="s">
        <v>27</v>
      </c>
      <c r="C11" s="152" t="s">
        <v>167</v>
      </c>
      <c r="D11" s="151" t="s">
        <v>11</v>
      </c>
      <c r="E11" s="151" t="s">
        <v>58</v>
      </c>
      <c r="F11" s="151" t="s">
        <v>63</v>
      </c>
      <c r="G11" s="164">
        <f>VLOOKUP($A11,'[1]Sheet 1'!$A:$AK,24)</f>
        <v>0</v>
      </c>
      <c r="H11" s="164">
        <f>VLOOKUP($A11,'[1]Sheet 1'!$A:$AK,25)</f>
        <v>0</v>
      </c>
      <c r="I11" s="164">
        <f>VLOOKUP($A11,'[1]Sheet 1'!$A:$AK,26)</f>
        <v>0</v>
      </c>
      <c r="J11" s="164">
        <f>VLOOKUP($A11,'[1]Sheet 1'!$A:$AK,27)</f>
        <v>20</v>
      </c>
      <c r="K11" s="164">
        <f>VLOOKUP($A11,'[1]Sheet 1'!$A:$AK,28)</f>
        <v>21</v>
      </c>
      <c r="L11" s="164">
        <f>VLOOKUP($A11,'[1]Sheet 1'!$A:$AK,29)</f>
        <v>0</v>
      </c>
      <c r="M11" s="164">
        <f>VLOOKUP($A11,'[2]Constat 2D'!$A$3:$AK$69,35,0)</f>
        <v>0</v>
      </c>
      <c r="N11" s="164">
        <f>VLOOKUP($A11,'[1]Sheet 1'!$A:$AK,31)</f>
        <v>0</v>
      </c>
      <c r="O11" s="164">
        <f>VLOOKUP($A11,'[1]Sheet 1'!$A:$AK,32)</f>
        <v>0</v>
      </c>
      <c r="P11" s="164">
        <f>VLOOKUP($A11,'[1]Sheet 1'!$A:$AK,33)</f>
        <v>0</v>
      </c>
      <c r="Q11" s="217">
        <f t="shared" si="0"/>
        <v>41</v>
      </c>
      <c r="R11" s="155">
        <v>0.56100000000000005</v>
      </c>
    </row>
    <row r="12" spans="1:18" ht="21.9" customHeight="1" x14ac:dyDescent="0.3">
      <c r="A12" s="151" t="s">
        <v>41</v>
      </c>
      <c r="B12" s="151" t="s">
        <v>27</v>
      </c>
      <c r="C12" s="152" t="s">
        <v>168</v>
      </c>
      <c r="D12" s="151" t="s">
        <v>11</v>
      </c>
      <c r="E12" s="151" t="s">
        <v>12</v>
      </c>
      <c r="F12" s="151" t="s">
        <v>38</v>
      </c>
      <c r="G12" s="164">
        <f>VLOOKUP($A12,'[1]Sheet 1'!$A:$AK,24)</f>
        <v>0</v>
      </c>
      <c r="H12" s="164">
        <f>VLOOKUP($A12,'[1]Sheet 1'!$A:$AK,25)</f>
        <v>0</v>
      </c>
      <c r="I12" s="164">
        <f>VLOOKUP($A12,'[1]Sheet 1'!$A:$AK,26)</f>
        <v>0</v>
      </c>
      <c r="J12" s="164">
        <f>VLOOKUP($A12,'[1]Sheet 1'!$A:$AK,27)</f>
        <v>12</v>
      </c>
      <c r="K12" s="164">
        <f>VLOOKUP($A12,'[1]Sheet 1'!$A:$AK,28)</f>
        <v>12</v>
      </c>
      <c r="L12" s="164">
        <f>VLOOKUP($A12,'[1]Sheet 1'!$A:$AK,29)</f>
        <v>0</v>
      </c>
      <c r="M12" s="164">
        <f>VLOOKUP($A12,'[2]Constat 2D'!$A$3:$AK$69,35,0)</f>
        <v>0</v>
      </c>
      <c r="N12" s="164">
        <f>VLOOKUP($A12,'[1]Sheet 1'!$A:$AK,31)</f>
        <v>0</v>
      </c>
      <c r="O12" s="164">
        <f>VLOOKUP($A12,'[1]Sheet 1'!$A:$AK,32)</f>
        <v>0</v>
      </c>
      <c r="P12" s="164">
        <f>VLOOKUP($A12,'[1]Sheet 1'!$A:$AK,33)</f>
        <v>0</v>
      </c>
      <c r="Q12" s="217">
        <f t="shared" si="0"/>
        <v>24</v>
      </c>
      <c r="R12" s="155">
        <v>0.45800000000000002</v>
      </c>
    </row>
    <row r="13" spans="1:18" ht="21.9" customHeight="1" x14ac:dyDescent="0.3">
      <c r="A13" s="151" t="s">
        <v>34</v>
      </c>
      <c r="B13" s="151" t="s">
        <v>27</v>
      </c>
      <c r="C13" s="152" t="s">
        <v>343</v>
      </c>
      <c r="D13" s="151" t="s">
        <v>11</v>
      </c>
      <c r="E13" s="151" t="s">
        <v>12</v>
      </c>
      <c r="F13" s="151" t="s">
        <v>30</v>
      </c>
      <c r="G13" s="164">
        <f>VLOOKUP($A13,'[1]Sheet 1'!$A:$AK,24)</f>
        <v>0</v>
      </c>
      <c r="H13" s="164">
        <f>VLOOKUP($A13,'[1]Sheet 1'!$A:$AK,25)</f>
        <v>4</v>
      </c>
      <c r="I13" s="164">
        <f>VLOOKUP($A13,'[1]Sheet 1'!$A:$AK,26)</f>
        <v>0</v>
      </c>
      <c r="J13" s="164">
        <f>VLOOKUP($A13,'[1]Sheet 1'!$A:$AK,27)</f>
        <v>17</v>
      </c>
      <c r="K13" s="164">
        <f>VLOOKUP($A13,'[1]Sheet 1'!$A:$AK,28)</f>
        <v>8</v>
      </c>
      <c r="L13" s="164">
        <f>VLOOKUP($A13,'[1]Sheet 1'!$A:$AK,29)</f>
        <v>0</v>
      </c>
      <c r="M13" s="164">
        <f>VLOOKUP($A13,'[2]Constat 2D'!$A$3:$AK$69,35,0)</f>
        <v>0</v>
      </c>
      <c r="N13" s="164">
        <f>VLOOKUP($A13,'[1]Sheet 1'!$A:$AK,31)</f>
        <v>0</v>
      </c>
      <c r="O13" s="164">
        <f>VLOOKUP($A13,'[1]Sheet 1'!$A:$AK,32)</f>
        <v>0</v>
      </c>
      <c r="P13" s="164">
        <f>VLOOKUP($A13,'[1]Sheet 1'!$A:$AK,33)</f>
        <v>0</v>
      </c>
      <c r="Q13" s="217">
        <f t="shared" si="0"/>
        <v>29</v>
      </c>
      <c r="R13" s="155">
        <v>0.24099999999999999</v>
      </c>
    </row>
    <row r="14" spans="1:18" ht="21.9" customHeight="1" x14ac:dyDescent="0.3">
      <c r="A14" s="151" t="s">
        <v>25</v>
      </c>
      <c r="B14" s="151" t="s">
        <v>93</v>
      </c>
      <c r="C14" s="152" t="s">
        <v>141</v>
      </c>
      <c r="D14" s="151" t="s">
        <v>11</v>
      </c>
      <c r="E14" s="151" t="s">
        <v>12</v>
      </c>
      <c r="F14" s="151" t="s">
        <v>12</v>
      </c>
      <c r="G14" s="164">
        <f>VLOOKUP($A14,'[1]Sheet 1'!$A:$AK,24)</f>
        <v>0</v>
      </c>
      <c r="H14" s="164">
        <f>VLOOKUP($A14,'[1]Sheet 1'!$A:$AK,25)</f>
        <v>0</v>
      </c>
      <c r="I14" s="164">
        <f>VLOOKUP($A14,'[1]Sheet 1'!$A:$AK,26)</f>
        <v>0</v>
      </c>
      <c r="J14" s="164">
        <f>VLOOKUP($A14,'[1]Sheet 1'!$A:$AK,27)</f>
        <v>13</v>
      </c>
      <c r="K14" s="164">
        <f>VLOOKUP($A14,'[1]Sheet 1'!$A:$AK,28)</f>
        <v>0</v>
      </c>
      <c r="L14" s="164">
        <f>VLOOKUP($A14,'[1]Sheet 1'!$A:$AK,29)</f>
        <v>0</v>
      </c>
      <c r="M14" s="164">
        <f>VLOOKUP($A14,'[2]Constat 2D'!$A$3:$AK$69,35,0)</f>
        <v>0</v>
      </c>
      <c r="N14" s="164">
        <f>VLOOKUP($A14,'[1]Sheet 1'!$A:$AK,31)</f>
        <v>0</v>
      </c>
      <c r="O14" s="164">
        <f>VLOOKUP($A14,'[1]Sheet 1'!$A:$AK,32)</f>
        <v>0</v>
      </c>
      <c r="P14" s="164">
        <f>VLOOKUP($A14,'[1]Sheet 1'!$A:$AK,33)</f>
        <v>0</v>
      </c>
      <c r="Q14" s="217">
        <f t="shared" si="0"/>
        <v>13</v>
      </c>
      <c r="R14" s="155">
        <v>0.308</v>
      </c>
    </row>
    <row r="15" spans="1:18" ht="21.9" customHeight="1" x14ac:dyDescent="0.3">
      <c r="A15" s="151" t="s">
        <v>260</v>
      </c>
      <c r="B15" s="151" t="s">
        <v>93</v>
      </c>
      <c r="C15" s="152" t="s">
        <v>259</v>
      </c>
      <c r="D15" s="151" t="s">
        <v>11</v>
      </c>
      <c r="E15" s="151" t="s">
        <v>12</v>
      </c>
      <c r="F15" s="151" t="s">
        <v>30</v>
      </c>
      <c r="G15" s="164">
        <f>VLOOKUP($A15,'[1]Sheet 1'!$A:$AK,24)</f>
        <v>0</v>
      </c>
      <c r="H15" s="164">
        <f>VLOOKUP($A15,'[1]Sheet 1'!$A:$AK,25)</f>
        <v>0</v>
      </c>
      <c r="I15" s="164">
        <f>VLOOKUP($A15,'[1]Sheet 1'!$A:$AK,26)</f>
        <v>0</v>
      </c>
      <c r="J15" s="164">
        <f>VLOOKUP($A15,'[1]Sheet 1'!$A:$AK,27)</f>
        <v>21</v>
      </c>
      <c r="K15" s="164">
        <f>VLOOKUP($A15,'[1]Sheet 1'!$A:$AK,28)</f>
        <v>0</v>
      </c>
      <c r="L15" s="164">
        <f>VLOOKUP($A15,'[1]Sheet 1'!$A:$AK,29)</f>
        <v>0</v>
      </c>
      <c r="M15" s="164">
        <f>VLOOKUP($A15,'[2]Constat 2D'!$A$3:$AK$69,35,0)</f>
        <v>0</v>
      </c>
      <c r="N15" s="164">
        <f>VLOOKUP($A15,'[1]Sheet 1'!$A:$AK,31)</f>
        <v>0</v>
      </c>
      <c r="O15" s="164">
        <f>VLOOKUP($A15,'[1]Sheet 1'!$A:$AK,32)</f>
        <v>0</v>
      </c>
      <c r="P15" s="164">
        <f>VLOOKUP($A15,'[1]Sheet 1'!$A:$AK,33)</f>
        <v>0</v>
      </c>
      <c r="Q15" s="217">
        <f t="shared" si="0"/>
        <v>21</v>
      </c>
      <c r="R15" s="155">
        <v>0.76200000000000001</v>
      </c>
    </row>
    <row r="16" spans="1:18" ht="21.9" customHeight="1" x14ac:dyDescent="0.3">
      <c r="A16" s="277" t="s">
        <v>254</v>
      </c>
      <c r="B16" s="277"/>
      <c r="C16" s="277"/>
      <c r="D16" s="277"/>
      <c r="E16" s="277"/>
      <c r="F16" s="277"/>
      <c r="G16" s="165">
        <f t="shared" ref="G16:P16" si="1">SUM(G4:G14)</f>
        <v>37</v>
      </c>
      <c r="H16" s="165">
        <f t="shared" si="1"/>
        <v>36</v>
      </c>
      <c r="I16" s="165">
        <f t="shared" si="1"/>
        <v>15</v>
      </c>
      <c r="J16" s="165">
        <f t="shared" si="1"/>
        <v>433</v>
      </c>
      <c r="K16" s="165">
        <f t="shared" si="1"/>
        <v>294</v>
      </c>
      <c r="L16" s="165">
        <f t="shared" si="1"/>
        <v>9</v>
      </c>
      <c r="M16" s="165">
        <f t="shared" si="1"/>
        <v>36</v>
      </c>
      <c r="N16" s="165">
        <f t="shared" si="1"/>
        <v>15</v>
      </c>
      <c r="O16" s="165">
        <f t="shared" si="1"/>
        <v>7</v>
      </c>
      <c r="P16" s="165">
        <f t="shared" si="1"/>
        <v>5</v>
      </c>
      <c r="Q16" s="218">
        <f>SUM(Q4:Q15)</f>
        <v>872</v>
      </c>
      <c r="R16" s="166">
        <v>0.56399999999999995</v>
      </c>
    </row>
    <row r="17" spans="1:18" ht="15.6" x14ac:dyDescent="0.3">
      <c r="A17" s="161" t="s">
        <v>77</v>
      </c>
      <c r="B17" s="151" t="s">
        <v>23</v>
      </c>
      <c r="C17" s="152" t="s">
        <v>142</v>
      </c>
      <c r="D17" s="161" t="s">
        <v>76</v>
      </c>
      <c r="E17" s="162" t="s">
        <v>12</v>
      </c>
      <c r="F17" s="161" t="s">
        <v>12</v>
      </c>
      <c r="G17" s="164">
        <f>VLOOKUP($A17,'[3]Sheet 1'!$A:$AK,24)</f>
        <v>0</v>
      </c>
      <c r="H17" s="164">
        <f>VLOOKUP($A17,'[3]Sheet 1'!$A:$AK,25)</f>
        <v>0</v>
      </c>
      <c r="I17" s="164">
        <f>VLOOKUP($A17,'[3]Sheet 1'!$A:$AK,26)</f>
        <v>0</v>
      </c>
      <c r="J17" s="164">
        <f>VLOOKUP($A17,'[3]Sheet 1'!$A:$AK,16)</f>
        <v>13</v>
      </c>
      <c r="K17" s="164">
        <f>VLOOKUP($A17,'[3]Sheet 1'!$A:$AK,17)</f>
        <v>8</v>
      </c>
      <c r="L17" s="164">
        <f>VLOOKUP($A17,'[3]Sheet 1'!$A:$AK,29,)</f>
        <v>0</v>
      </c>
      <c r="M17" s="164">
        <f>VLOOKUP($A17,'[2]Constat 2D'!$A$3:$AK$69,35,0)</f>
        <v>0</v>
      </c>
      <c r="N17" s="164">
        <f>VLOOKUP($A17,'[3]Sheet 1'!$A:$AK,24)</f>
        <v>0</v>
      </c>
      <c r="O17" s="164">
        <f>VLOOKUP($A17,'[3]Sheet 1'!$A:$AK,24)</f>
        <v>0</v>
      </c>
      <c r="P17" s="164">
        <f>VLOOKUP($A17,'[3]Sheet 1'!$A:$AK,24)</f>
        <v>0</v>
      </c>
      <c r="Q17" s="217">
        <f t="shared" si="0"/>
        <v>21</v>
      </c>
      <c r="R17" s="155">
        <v>0.71399999999999997</v>
      </c>
    </row>
    <row r="18" spans="1:18" ht="15.6" x14ac:dyDescent="0.3">
      <c r="A18" s="161" t="s">
        <v>81</v>
      </c>
      <c r="B18" s="151" t="s">
        <v>301</v>
      </c>
      <c r="C18" s="152" t="s">
        <v>298</v>
      </c>
      <c r="D18" s="161" t="s">
        <v>76</v>
      </c>
      <c r="E18" s="162" t="s">
        <v>12</v>
      </c>
      <c r="F18" s="161" t="s">
        <v>12</v>
      </c>
      <c r="G18" s="164">
        <f>VLOOKUP($A18,'[3]Sheet 1'!$A:$AK,24)</f>
        <v>0</v>
      </c>
      <c r="H18" s="164">
        <f>VLOOKUP($A18,'[3]Sheet 1'!$A:$AK,25)</f>
        <v>0</v>
      </c>
      <c r="I18" s="164">
        <f>VLOOKUP($A18,'[3]Sheet 1'!$A:$AK,26)</f>
        <v>0</v>
      </c>
      <c r="J18" s="164">
        <f>VLOOKUP($A18,'[3]Sheet 1'!$A:$AK,16)</f>
        <v>15</v>
      </c>
      <c r="K18" s="164">
        <f>VLOOKUP($A18,'[3]Sheet 1'!$A:$AK,17)</f>
        <v>0</v>
      </c>
      <c r="L18" s="164">
        <f>VLOOKUP($A18,'[3]Sheet 1'!$A:$AK,29,)</f>
        <v>0</v>
      </c>
      <c r="M18" s="164">
        <f>VLOOKUP($A18,'[2]Constat 2D'!$A$3:$AK$69,35,0)</f>
        <v>0</v>
      </c>
      <c r="N18" s="164">
        <f>VLOOKUP($A18,'[3]Sheet 1'!$A:$AK,24)</f>
        <v>0</v>
      </c>
      <c r="O18" s="164">
        <f>VLOOKUP($A18,'[3]Sheet 1'!$A:$AK,24)</f>
        <v>0</v>
      </c>
      <c r="P18" s="164">
        <f>VLOOKUP($A18,'[3]Sheet 1'!$A:$AK,24)</f>
        <v>0</v>
      </c>
      <c r="Q18" s="217">
        <f t="shared" si="0"/>
        <v>15</v>
      </c>
      <c r="R18" s="155">
        <v>0.73299999999999998</v>
      </c>
    </row>
    <row r="19" spans="1:18" ht="15.6" x14ac:dyDescent="0.3">
      <c r="A19" s="277" t="s">
        <v>255</v>
      </c>
      <c r="B19" s="277"/>
      <c r="C19" s="277"/>
      <c r="D19" s="277"/>
      <c r="E19" s="277"/>
      <c r="F19" s="277"/>
      <c r="G19" s="165">
        <f>SUM(G17:G18)</f>
        <v>0</v>
      </c>
      <c r="H19" s="165">
        <f t="shared" ref="H19:Q19" si="2">SUM(H17:H18)</f>
        <v>0</v>
      </c>
      <c r="I19" s="165">
        <f t="shared" si="2"/>
        <v>0</v>
      </c>
      <c r="J19" s="165">
        <f t="shared" si="2"/>
        <v>28</v>
      </c>
      <c r="K19" s="165">
        <f t="shared" si="2"/>
        <v>8</v>
      </c>
      <c r="L19" s="165">
        <f t="shared" si="2"/>
        <v>0</v>
      </c>
      <c r="M19" s="165">
        <f t="shared" si="2"/>
        <v>0</v>
      </c>
      <c r="N19" s="165">
        <f t="shared" si="2"/>
        <v>0</v>
      </c>
      <c r="O19" s="165">
        <f t="shared" si="2"/>
        <v>0</v>
      </c>
      <c r="P19" s="165">
        <f t="shared" si="2"/>
        <v>0</v>
      </c>
      <c r="Q19" s="256">
        <f t="shared" si="2"/>
        <v>36</v>
      </c>
      <c r="R19" s="166">
        <v>0.72199999999999998</v>
      </c>
    </row>
    <row r="20" spans="1:18" ht="15.6" x14ac:dyDescent="0.3">
      <c r="A20" s="278" t="s">
        <v>253</v>
      </c>
      <c r="B20" s="278"/>
      <c r="C20" s="278"/>
      <c r="D20" s="278"/>
      <c r="E20" s="278"/>
      <c r="F20" s="278"/>
      <c r="G20" s="168">
        <f>G16+G19</f>
        <v>37</v>
      </c>
      <c r="H20" s="168">
        <f t="shared" ref="H20:P20" si="3">H16+H19</f>
        <v>36</v>
      </c>
      <c r="I20" s="168">
        <f t="shared" si="3"/>
        <v>15</v>
      </c>
      <c r="J20" s="168">
        <f>J16+J19</f>
        <v>461</v>
      </c>
      <c r="K20" s="168">
        <f t="shared" si="3"/>
        <v>302</v>
      </c>
      <c r="L20" s="168">
        <f t="shared" si="3"/>
        <v>9</v>
      </c>
      <c r="M20" s="168">
        <f t="shared" si="3"/>
        <v>36</v>
      </c>
      <c r="N20" s="168">
        <f t="shared" si="3"/>
        <v>15</v>
      </c>
      <c r="O20" s="168">
        <f t="shared" si="3"/>
        <v>7</v>
      </c>
      <c r="P20" s="168">
        <f t="shared" si="3"/>
        <v>5</v>
      </c>
      <c r="Q20" s="219">
        <f>Q16+Q19</f>
        <v>908</v>
      </c>
      <c r="R20" s="169">
        <v>0.56999999999999995</v>
      </c>
    </row>
    <row r="21" spans="1:18" x14ac:dyDescent="0.3">
      <c r="Q21" s="229"/>
    </row>
  </sheetData>
  <sheetProtection selectLockedCells="1" selectUnlockedCells="1"/>
  <mergeCells count="3">
    <mergeCell ref="A16:F16"/>
    <mergeCell ref="A19:F19"/>
    <mergeCell ref="A20:F20"/>
  </mergeCells>
  <printOptions horizontalCentered="1"/>
  <pageMargins left="0.19685039370078741" right="0.19685039370078741" top="0.39370078740157483" bottom="0.19685039370078741" header="0.19685039370078741" footer="0.19685039370078741"/>
  <pageSetup paperSize="9" scale="58" firstPageNumber="0" orientation="landscape" horizontalDpi="300" verticalDpi="300" r:id="rId1"/>
  <headerFooter>
    <oddFooter>&amp;R&amp;"Arial,Gras"&amp;9Page &amp;P/&amp;N</oddFooter>
  </headerFooter>
  <ignoredErrors>
    <ignoredError sqref="Q16 M16"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Q3"/>
  <sheetViews>
    <sheetView view="pageBreakPreview" zoomScale="115" zoomScaleNormal="100" zoomScaleSheetLayoutView="115" workbookViewId="0">
      <selection activeCell="G29" sqref="G29"/>
    </sheetView>
  </sheetViews>
  <sheetFormatPr baseColWidth="10" defaultColWidth="11.5546875" defaultRowHeight="13.2" x14ac:dyDescent="0.25"/>
  <cols>
    <col min="1" max="16384" width="11.5546875" style="234"/>
  </cols>
  <sheetData>
    <row r="1" spans="1:17" s="232" customFormat="1" ht="21.45" customHeight="1" x14ac:dyDescent="0.25">
      <c r="A1" s="230" t="s">
        <v>337</v>
      </c>
      <c r="B1" s="231"/>
      <c r="C1" s="231"/>
      <c r="E1" s="231"/>
      <c r="F1" s="231"/>
      <c r="G1" s="233"/>
      <c r="H1" s="233"/>
      <c r="I1" s="233"/>
      <c r="J1" s="233"/>
      <c r="K1" s="233"/>
      <c r="L1" s="233"/>
      <c r="M1" s="233"/>
      <c r="N1" s="233"/>
      <c r="O1" s="233"/>
      <c r="P1" s="233"/>
      <c r="Q1" s="233"/>
    </row>
    <row r="3" spans="1:17" ht="18" x14ac:dyDescent="0.25">
      <c r="A3" s="290" t="s">
        <v>306</v>
      </c>
      <c r="B3" s="290"/>
      <c r="C3" s="290"/>
      <c r="D3" s="290"/>
      <c r="E3" s="290" t="s">
        <v>23</v>
      </c>
      <c r="F3" s="290"/>
      <c r="G3" s="290"/>
      <c r="H3" s="290"/>
      <c r="I3" s="290" t="s">
        <v>93</v>
      </c>
      <c r="J3" s="290"/>
      <c r="K3" s="290"/>
      <c r="L3" s="290"/>
    </row>
  </sheetData>
  <mergeCells count="3">
    <mergeCell ref="A3:D3"/>
    <mergeCell ref="E3:H3"/>
    <mergeCell ref="I3:L3"/>
  </mergeCells>
  <pageMargins left="0.7" right="0.7" top="0.75" bottom="0.75" header="0.3" footer="0.3"/>
  <pageSetup paperSize="9" scale="6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tabColor indexed="59"/>
  </sheetPr>
  <dimension ref="B1:Q57"/>
  <sheetViews>
    <sheetView topLeftCell="A19" zoomScaleNormal="100" workbookViewId="0">
      <selection activeCell="C57" sqref="C51:C57"/>
    </sheetView>
  </sheetViews>
  <sheetFormatPr baseColWidth="10" defaultColWidth="10.6640625" defaultRowHeight="14.4" x14ac:dyDescent="0.3"/>
  <cols>
    <col min="1" max="1" width="2.88671875" style="99" customWidth="1"/>
    <col min="2" max="2" width="14.44140625" style="99" bestFit="1" customWidth="1"/>
    <col min="3" max="3" width="72.109375" style="99" customWidth="1"/>
    <col min="4" max="4" width="9.33203125" style="99" customWidth="1"/>
    <col min="5" max="5" width="10.6640625" style="99"/>
    <col min="6" max="6" width="21.44140625" style="99" customWidth="1"/>
    <col min="7" max="16384" width="10.6640625" style="99"/>
  </cols>
  <sheetData>
    <row r="1" spans="2:17" s="51" customFormat="1" ht="15.75" customHeight="1" x14ac:dyDescent="0.25">
      <c r="B1" s="63" t="s">
        <v>214</v>
      </c>
      <c r="C1" s="50"/>
      <c r="D1" s="50"/>
      <c r="E1" s="50"/>
      <c r="F1" s="50"/>
      <c r="H1" s="50"/>
      <c r="I1" s="50"/>
      <c r="J1" s="50"/>
      <c r="K1" s="52"/>
      <c r="L1" s="52"/>
      <c r="M1" s="52"/>
      <c r="N1" s="52"/>
      <c r="O1" s="52"/>
      <c r="P1" s="52"/>
      <c r="Q1" s="52"/>
    </row>
    <row r="2" spans="2:17" s="51" customFormat="1" ht="10.5" customHeight="1" x14ac:dyDescent="0.25">
      <c r="B2" s="50"/>
      <c r="C2" s="50"/>
      <c r="D2" s="50"/>
      <c r="E2" s="50"/>
      <c r="F2" s="50"/>
      <c r="H2" s="50"/>
      <c r="I2" s="50"/>
      <c r="J2" s="50"/>
      <c r="K2" s="52"/>
      <c r="L2" s="52"/>
      <c r="M2" s="52"/>
      <c r="N2" s="52"/>
      <c r="O2" s="52"/>
      <c r="P2" s="52"/>
      <c r="Q2" s="52"/>
    </row>
    <row r="3" spans="2:17" x14ac:dyDescent="0.3">
      <c r="B3" s="281" t="s">
        <v>99</v>
      </c>
      <c r="C3" s="281"/>
      <c r="D3" s="105"/>
    </row>
    <row r="4" spans="2:17" ht="28.8" x14ac:dyDescent="0.3">
      <c r="B4" s="103" t="s">
        <v>100</v>
      </c>
      <c r="C4" s="113" t="s">
        <v>247</v>
      </c>
      <c r="D4" s="113"/>
    </row>
    <row r="5" spans="2:17" ht="28.8" x14ac:dyDescent="0.3">
      <c r="C5" s="114" t="s">
        <v>205</v>
      </c>
      <c r="D5" s="114"/>
      <c r="E5" s="100"/>
      <c r="F5" s="100"/>
      <c r="G5" s="100"/>
      <c r="H5" s="100"/>
    </row>
    <row r="6" spans="2:17" ht="18" customHeight="1" x14ac:dyDescent="0.3">
      <c r="B6" s="103" t="s">
        <v>101</v>
      </c>
      <c r="C6" s="114" t="s">
        <v>178</v>
      </c>
      <c r="D6" s="114"/>
      <c r="E6" s="100"/>
      <c r="F6" s="100"/>
      <c r="G6" s="100"/>
      <c r="H6" s="100"/>
    </row>
    <row r="7" spans="2:17" x14ac:dyDescent="0.3">
      <c r="B7" s="101"/>
      <c r="C7" s="114" t="s">
        <v>179</v>
      </c>
      <c r="D7" s="114"/>
      <c r="E7" s="100"/>
      <c r="F7" s="100"/>
      <c r="G7" s="100"/>
      <c r="H7" s="100"/>
    </row>
    <row r="8" spans="2:17" ht="28.8" x14ac:dyDescent="0.3">
      <c r="B8" s="101"/>
      <c r="C8" s="114" t="s">
        <v>180</v>
      </c>
      <c r="D8" s="114"/>
      <c r="E8" s="116"/>
      <c r="F8" s="117"/>
      <c r="G8" s="100"/>
      <c r="H8" s="100"/>
    </row>
    <row r="9" spans="2:17" ht="18" customHeight="1" x14ac:dyDescent="0.3">
      <c r="B9" s="101"/>
      <c r="C9" s="114" t="s">
        <v>181</v>
      </c>
      <c r="D9" s="114"/>
      <c r="E9" s="117"/>
      <c r="F9" s="117"/>
      <c r="G9" s="100"/>
      <c r="H9" s="100"/>
    </row>
    <row r="10" spans="2:17" ht="18" customHeight="1" x14ac:dyDescent="0.3">
      <c r="B10" s="101"/>
      <c r="C10" s="114" t="s">
        <v>182</v>
      </c>
      <c r="D10" s="114"/>
      <c r="E10" s="264"/>
      <c r="F10" s="100"/>
      <c r="G10" s="100"/>
      <c r="H10" s="100"/>
    </row>
    <row r="11" spans="2:17" ht="18" customHeight="1" x14ac:dyDescent="0.3">
      <c r="B11" s="101"/>
      <c r="C11" s="114" t="s">
        <v>183</v>
      </c>
      <c r="D11" s="114"/>
      <c r="E11" s="264"/>
      <c r="F11" s="100"/>
      <c r="G11" s="100"/>
      <c r="H11" s="100"/>
    </row>
    <row r="12" spans="2:17" ht="18" customHeight="1" x14ac:dyDescent="0.3">
      <c r="B12" s="101"/>
      <c r="C12" s="114" t="s">
        <v>184</v>
      </c>
      <c r="D12" s="114"/>
      <c r="E12" s="264"/>
      <c r="F12" s="100"/>
      <c r="G12" s="100"/>
      <c r="H12" s="100"/>
    </row>
    <row r="13" spans="2:17" ht="18" customHeight="1" x14ac:dyDescent="0.3">
      <c r="B13" s="101"/>
      <c r="C13" s="114" t="s">
        <v>185</v>
      </c>
      <c r="D13" s="114"/>
      <c r="E13" s="264"/>
      <c r="F13" s="100"/>
      <c r="G13" s="100"/>
      <c r="H13" s="100"/>
    </row>
    <row r="14" spans="2:17" x14ac:dyDescent="0.3">
      <c r="C14" s="105"/>
      <c r="D14" s="105"/>
      <c r="E14" s="264"/>
      <c r="F14" s="100"/>
    </row>
    <row r="15" spans="2:17" ht="18" customHeight="1" x14ac:dyDescent="0.3">
      <c r="B15" s="105" t="s">
        <v>102</v>
      </c>
      <c r="E15" s="264"/>
      <c r="F15" s="100"/>
    </row>
    <row r="16" spans="2:17" ht="18" customHeight="1" x14ac:dyDescent="0.3">
      <c r="B16" s="103" t="s">
        <v>97</v>
      </c>
      <c r="C16" s="114" t="s">
        <v>186</v>
      </c>
      <c r="D16" s="114"/>
      <c r="E16" s="264"/>
      <c r="F16" s="100"/>
    </row>
    <row r="17" spans="2:6" ht="18" customHeight="1" x14ac:dyDescent="0.3">
      <c r="B17" s="103" t="s">
        <v>135</v>
      </c>
      <c r="C17" s="114" t="s">
        <v>187</v>
      </c>
      <c r="D17" s="114"/>
      <c r="E17" s="264"/>
      <c r="F17" s="100"/>
    </row>
    <row r="18" spans="2:6" ht="18" customHeight="1" x14ac:dyDescent="0.3">
      <c r="B18" s="103" t="s">
        <v>103</v>
      </c>
      <c r="C18" s="114" t="s">
        <v>188</v>
      </c>
      <c r="D18" s="114"/>
      <c r="E18" s="264"/>
      <c r="F18" s="100"/>
    </row>
    <row r="19" spans="2:6" ht="18" customHeight="1" x14ac:dyDescent="0.3">
      <c r="B19" s="103" t="s">
        <v>98</v>
      </c>
      <c r="C19" s="114" t="s">
        <v>189</v>
      </c>
      <c r="D19" s="114"/>
      <c r="E19" s="264"/>
      <c r="F19" s="100"/>
    </row>
    <row r="20" spans="2:6" ht="18" customHeight="1" x14ac:dyDescent="0.3">
      <c r="B20" s="103" t="s">
        <v>104</v>
      </c>
      <c r="C20" s="114" t="s">
        <v>190</v>
      </c>
      <c r="D20" s="114"/>
      <c r="E20" s="264"/>
      <c r="F20" s="100"/>
    </row>
    <row r="21" spans="2:6" ht="18" customHeight="1" x14ac:dyDescent="0.3">
      <c r="B21" s="103" t="s">
        <v>105</v>
      </c>
      <c r="C21" s="114" t="s">
        <v>106</v>
      </c>
      <c r="D21" s="114"/>
      <c r="E21" s="264"/>
      <c r="F21" s="100"/>
    </row>
    <row r="22" spans="2:6" ht="18" customHeight="1" x14ac:dyDescent="0.3">
      <c r="B22" s="103" t="s">
        <v>10</v>
      </c>
      <c r="C22" s="114" t="s">
        <v>107</v>
      </c>
      <c r="D22" s="114"/>
      <c r="E22" s="264"/>
      <c r="F22" s="100"/>
    </row>
    <row r="23" spans="2:6" ht="18" customHeight="1" x14ac:dyDescent="0.3">
      <c r="B23" s="103" t="s">
        <v>204</v>
      </c>
      <c r="C23" s="114" t="s">
        <v>191</v>
      </c>
      <c r="D23" s="114"/>
      <c r="E23" s="264"/>
      <c r="F23" s="100"/>
    </row>
    <row r="24" spans="2:6" ht="18" customHeight="1" x14ac:dyDescent="0.3">
      <c r="B24" s="104" t="s">
        <v>108</v>
      </c>
      <c r="C24" s="115" t="s">
        <v>109</v>
      </c>
      <c r="D24" s="115"/>
      <c r="E24" s="264"/>
      <c r="F24" s="100"/>
    </row>
    <row r="25" spans="2:6" ht="18" customHeight="1" x14ac:dyDescent="0.3">
      <c r="B25" s="103" t="s">
        <v>92</v>
      </c>
      <c r="C25" s="114" t="s">
        <v>110</v>
      </c>
      <c r="D25" s="114"/>
      <c r="E25" s="264"/>
      <c r="F25" s="100"/>
    </row>
    <row r="26" spans="2:6" ht="18" customHeight="1" x14ac:dyDescent="0.3">
      <c r="B26" s="103" t="s">
        <v>96</v>
      </c>
      <c r="C26" s="114" t="s">
        <v>111</v>
      </c>
      <c r="D26" s="114"/>
      <c r="E26" s="264"/>
      <c r="F26" s="100"/>
    </row>
    <row r="27" spans="2:6" ht="18" customHeight="1" x14ac:dyDescent="0.3">
      <c r="B27" s="103" t="s">
        <v>11</v>
      </c>
      <c r="C27" s="114" t="s">
        <v>112</v>
      </c>
      <c r="D27" s="114"/>
      <c r="E27" s="264"/>
      <c r="F27" s="100"/>
    </row>
    <row r="28" spans="2:6" ht="18" customHeight="1" x14ac:dyDescent="0.3">
      <c r="B28" s="103" t="s">
        <v>9</v>
      </c>
      <c r="C28" s="114" t="s">
        <v>113</v>
      </c>
      <c r="D28" s="114"/>
      <c r="E28" s="264"/>
      <c r="F28" s="100"/>
    </row>
    <row r="29" spans="2:6" ht="18" customHeight="1" x14ac:dyDescent="0.3">
      <c r="B29" s="103" t="s">
        <v>114</v>
      </c>
      <c r="C29" s="114" t="s">
        <v>115</v>
      </c>
      <c r="D29" s="114"/>
      <c r="E29" s="264"/>
      <c r="F29" s="100"/>
    </row>
    <row r="30" spans="2:6" ht="18" customHeight="1" x14ac:dyDescent="0.3">
      <c r="B30" s="103" t="s">
        <v>116</v>
      </c>
      <c r="C30" s="114" t="s">
        <v>117</v>
      </c>
      <c r="D30" s="114"/>
      <c r="E30" s="264"/>
      <c r="F30" s="100"/>
    </row>
    <row r="31" spans="2:6" ht="18" customHeight="1" x14ac:dyDescent="0.3">
      <c r="B31" s="103" t="s">
        <v>118</v>
      </c>
      <c r="C31" s="114" t="s">
        <v>119</v>
      </c>
      <c r="D31" s="114"/>
      <c r="E31" s="264"/>
      <c r="F31" s="100"/>
    </row>
    <row r="32" spans="2:6" ht="18" customHeight="1" x14ac:dyDescent="0.3"/>
    <row r="33" spans="2:4" ht="18" customHeight="1" x14ac:dyDescent="0.3"/>
    <row r="34" spans="2:4" x14ac:dyDescent="0.3">
      <c r="B34" s="116" t="s">
        <v>221</v>
      </c>
      <c r="C34" s="117"/>
      <c r="D34" s="102"/>
    </row>
    <row r="35" spans="2:4" x14ac:dyDescent="0.3">
      <c r="B35" s="117"/>
      <c r="C35" s="117"/>
    </row>
    <row r="36" spans="2:4" x14ac:dyDescent="0.3">
      <c r="B36" s="279" t="s">
        <v>222</v>
      </c>
      <c r="C36" s="100" t="s">
        <v>223</v>
      </c>
    </row>
    <row r="37" spans="2:4" x14ac:dyDescent="0.3">
      <c r="B37" s="264"/>
      <c r="C37" s="100" t="s">
        <v>224</v>
      </c>
    </row>
    <row r="38" spans="2:4" x14ac:dyDescent="0.3">
      <c r="B38" s="264"/>
      <c r="C38" s="100" t="s">
        <v>225</v>
      </c>
    </row>
    <row r="39" spans="2:4" x14ac:dyDescent="0.3">
      <c r="B39" s="264"/>
      <c r="C39" s="100" t="s">
        <v>226</v>
      </c>
    </row>
    <row r="40" spans="2:4" x14ac:dyDescent="0.3">
      <c r="B40" s="264"/>
      <c r="C40" s="100" t="s">
        <v>227</v>
      </c>
    </row>
    <row r="41" spans="2:4" x14ac:dyDescent="0.3">
      <c r="B41" s="264"/>
      <c r="C41" s="100" t="s">
        <v>228</v>
      </c>
    </row>
    <row r="42" spans="2:4" x14ac:dyDescent="0.3">
      <c r="B42" s="264"/>
      <c r="C42" s="100" t="s">
        <v>229</v>
      </c>
    </row>
    <row r="43" spans="2:4" x14ac:dyDescent="0.3">
      <c r="B43" s="264"/>
      <c r="C43" s="100" t="s">
        <v>230</v>
      </c>
    </row>
    <row r="44" spans="2:4" x14ac:dyDescent="0.3">
      <c r="B44" s="280"/>
      <c r="C44" s="100" t="s">
        <v>231</v>
      </c>
    </row>
    <row r="45" spans="2:4" x14ac:dyDescent="0.3">
      <c r="B45" s="264" t="s">
        <v>232</v>
      </c>
      <c r="C45" s="100" t="s">
        <v>233</v>
      </c>
    </row>
    <row r="46" spans="2:4" x14ac:dyDescent="0.3">
      <c r="B46" s="264"/>
      <c r="C46" s="100" t="s">
        <v>234</v>
      </c>
    </row>
    <row r="47" spans="2:4" x14ac:dyDescent="0.3">
      <c r="B47" s="264"/>
      <c r="C47" s="100" t="s">
        <v>235</v>
      </c>
    </row>
    <row r="48" spans="2:4" x14ac:dyDescent="0.3">
      <c r="B48" s="264"/>
      <c r="C48" s="100" t="s">
        <v>236</v>
      </c>
    </row>
    <row r="49" spans="2:3" x14ac:dyDescent="0.3">
      <c r="B49" s="264"/>
      <c r="C49" s="100" t="s">
        <v>237</v>
      </c>
    </row>
    <row r="50" spans="2:3" x14ac:dyDescent="0.3">
      <c r="B50" s="264"/>
      <c r="C50" s="100" t="s">
        <v>238</v>
      </c>
    </row>
    <row r="51" spans="2:3" x14ac:dyDescent="0.3">
      <c r="B51" s="279" t="s">
        <v>239</v>
      </c>
      <c r="C51" s="100" t="s">
        <v>240</v>
      </c>
    </row>
    <row r="52" spans="2:3" x14ac:dyDescent="0.3">
      <c r="B52" s="264"/>
      <c r="C52" s="100" t="s">
        <v>241</v>
      </c>
    </row>
    <row r="53" spans="2:3" x14ac:dyDescent="0.3">
      <c r="B53" s="264"/>
      <c r="C53" s="100" t="s">
        <v>242</v>
      </c>
    </row>
    <row r="54" spans="2:3" x14ac:dyDescent="0.3">
      <c r="B54" s="264"/>
      <c r="C54" s="100" t="s">
        <v>243</v>
      </c>
    </row>
    <row r="55" spans="2:3" x14ac:dyDescent="0.3">
      <c r="B55" s="264"/>
      <c r="C55" s="100" t="s">
        <v>244</v>
      </c>
    </row>
    <row r="56" spans="2:3" x14ac:dyDescent="0.3">
      <c r="B56" s="264"/>
      <c r="C56" s="100" t="s">
        <v>245</v>
      </c>
    </row>
    <row r="57" spans="2:3" x14ac:dyDescent="0.3">
      <c r="B57" s="280"/>
      <c r="C57" s="100" t="s">
        <v>246</v>
      </c>
    </row>
  </sheetData>
  <sheetProtection selectLockedCells="1" selectUnlockedCells="1"/>
  <mergeCells count="7">
    <mergeCell ref="B36:B44"/>
    <mergeCell ref="B45:B50"/>
    <mergeCell ref="B51:B57"/>
    <mergeCell ref="B3:C3"/>
    <mergeCell ref="E25:E31"/>
    <mergeCell ref="E10:E18"/>
    <mergeCell ref="E19:E24"/>
  </mergeCells>
  <printOptions horizontalCentered="1"/>
  <pageMargins left="0.19685039370078741" right="0.19685039370078741" top="0.19685039370078741" bottom="0.19685039370078741" header="0.51181102362204722" footer="0.51181102362204722"/>
  <pageSetup paperSize="9" scale="95" firstPageNumber="0" orientation="landscape" horizontalDpi="300" verticalDpi="300" r:id="rId1"/>
  <headerFooter alignWithMargins="0">
    <oddFooter>&amp;R&amp;"Arial,Gras"&amp;9Page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F19"/>
  <sheetViews>
    <sheetView view="pageBreakPreview" zoomScale="115" zoomScaleNormal="100" zoomScaleSheetLayoutView="115" workbookViewId="0">
      <selection activeCell="F13" sqref="F13"/>
    </sheetView>
  </sheetViews>
  <sheetFormatPr baseColWidth="10" defaultColWidth="11.44140625" defaultRowHeight="13.8" x14ac:dyDescent="0.3"/>
  <cols>
    <col min="1" max="1" width="32.88671875" style="19" customWidth="1"/>
    <col min="2" max="3" width="18.6640625" style="19" customWidth="1"/>
    <col min="4" max="4" width="21.6640625" style="19" bestFit="1" customWidth="1"/>
    <col min="5" max="5" width="14.33203125" style="19" customWidth="1"/>
    <col min="6" max="16384" width="11.44140625" style="19"/>
  </cols>
  <sheetData>
    <row r="1" spans="1:6" ht="18" x14ac:dyDescent="0.35">
      <c r="A1" s="62" t="s">
        <v>212</v>
      </c>
      <c r="B1" s="34"/>
      <c r="C1" s="35"/>
      <c r="D1" s="35"/>
    </row>
    <row r="2" spans="1:6" ht="18" x14ac:dyDescent="0.35">
      <c r="A2" s="34"/>
      <c r="B2" s="34"/>
      <c r="C2" s="35"/>
      <c r="D2" s="35"/>
    </row>
    <row r="3" spans="1:6" ht="18" customHeight="1" x14ac:dyDescent="0.3">
      <c r="A3" s="36" t="s">
        <v>195</v>
      </c>
      <c r="B3" s="37" t="s">
        <v>192</v>
      </c>
      <c r="C3" s="37" t="s">
        <v>193</v>
      </c>
      <c r="D3" s="37" t="s">
        <v>314</v>
      </c>
      <c r="E3" s="247" t="s">
        <v>194</v>
      </c>
    </row>
    <row r="4" spans="1:6" ht="18" customHeight="1" x14ac:dyDescent="0.3">
      <c r="A4" s="261" t="s">
        <v>341</v>
      </c>
      <c r="B4" s="39">
        <v>21572</v>
      </c>
      <c r="C4" s="39">
        <v>1918</v>
      </c>
      <c r="D4" s="19">
        <v>30</v>
      </c>
      <c r="E4" s="40">
        <f>SUM(B4:D4)</f>
        <v>23520</v>
      </c>
    </row>
    <row r="5" spans="1:6" ht="18" customHeight="1" x14ac:dyDescent="0.3">
      <c r="A5" s="259" t="s">
        <v>330</v>
      </c>
      <c r="B5" s="227">
        <v>0</v>
      </c>
      <c r="C5" s="220">
        <v>424</v>
      </c>
      <c r="D5" s="19">
        <v>1</v>
      </c>
      <c r="E5" s="40">
        <f t="shared" ref="E5:E8" si="0">SUM(B5:D5)</f>
        <v>425</v>
      </c>
      <c r="F5" s="130"/>
    </row>
    <row r="6" spans="1:6" ht="18" customHeight="1" x14ac:dyDescent="0.3">
      <c r="A6" s="259" t="s">
        <v>329</v>
      </c>
      <c r="B6" s="225">
        <v>2222</v>
      </c>
      <c r="C6" s="220">
        <v>166</v>
      </c>
      <c r="D6" s="19">
        <v>13</v>
      </c>
      <c r="E6" s="40">
        <f t="shared" si="0"/>
        <v>2401</v>
      </c>
    </row>
    <row r="7" spans="1:6" ht="18" customHeight="1" x14ac:dyDescent="0.3">
      <c r="A7" s="260" t="s">
        <v>327</v>
      </c>
      <c r="B7" s="225">
        <v>2041</v>
      </c>
      <c r="C7" s="225">
        <v>0</v>
      </c>
      <c r="D7" s="19">
        <v>0</v>
      </c>
      <c r="E7" s="40">
        <f t="shared" si="0"/>
        <v>2041</v>
      </c>
    </row>
    <row r="8" spans="1:6" ht="18" customHeight="1" x14ac:dyDescent="0.3">
      <c r="A8" s="286" t="s">
        <v>328</v>
      </c>
      <c r="B8" s="287">
        <v>10774</v>
      </c>
      <c r="C8" s="287">
        <v>407</v>
      </c>
      <c r="D8" s="288">
        <v>0</v>
      </c>
      <c r="E8" s="289">
        <f t="shared" si="0"/>
        <v>11181</v>
      </c>
    </row>
    <row r="9" spans="1:6" ht="18" customHeight="1" x14ac:dyDescent="0.3">
      <c r="A9" s="41"/>
      <c r="B9" s="40">
        <f>SUM(B4:B8)</f>
        <v>36609</v>
      </c>
      <c r="C9" s="40">
        <f t="shared" ref="C9:D9" si="1">SUM(C4:C8)</f>
        <v>2915</v>
      </c>
      <c r="D9" s="40">
        <f t="shared" si="1"/>
        <v>44</v>
      </c>
      <c r="E9" s="40">
        <f>SUM(E4:E8)</f>
        <v>39568</v>
      </c>
    </row>
    <row r="10" spans="1:6" ht="14.4" x14ac:dyDescent="0.3">
      <c r="A10" s="41"/>
      <c r="B10" s="42"/>
      <c r="C10" s="42"/>
      <c r="D10" s="43"/>
      <c r="E10" s="226"/>
    </row>
    <row r="11" spans="1:6" ht="18" customHeight="1" x14ac:dyDescent="0.3">
      <c r="A11" s="36" t="s">
        <v>197</v>
      </c>
      <c r="B11" s="37" t="s">
        <v>192</v>
      </c>
      <c r="C11" s="37" t="s">
        <v>193</v>
      </c>
      <c r="D11" s="262" t="s">
        <v>315</v>
      </c>
      <c r="E11" s="262"/>
    </row>
    <row r="12" spans="1:6" ht="18" customHeight="1" x14ac:dyDescent="0.3">
      <c r="A12" s="38" t="s">
        <v>196</v>
      </c>
      <c r="B12" s="220">
        <v>34</v>
      </c>
      <c r="C12" s="39">
        <v>6</v>
      </c>
      <c r="D12" s="263">
        <f>SUM(B12:C12)</f>
        <v>40</v>
      </c>
      <c r="E12" s="263"/>
    </row>
    <row r="13" spans="1:6" ht="18" customHeight="1" x14ac:dyDescent="0.3">
      <c r="A13" s="38" t="s">
        <v>206</v>
      </c>
      <c r="B13" s="220">
        <v>0</v>
      </c>
      <c r="C13" s="39">
        <v>1</v>
      </c>
      <c r="D13" s="263">
        <f>SUM(B13:C13)</f>
        <v>1</v>
      </c>
      <c r="E13" s="263"/>
    </row>
    <row r="14" spans="1:6" ht="18" customHeight="1" x14ac:dyDescent="0.3">
      <c r="A14" s="38" t="s">
        <v>198</v>
      </c>
      <c r="B14" s="220">
        <v>2</v>
      </c>
      <c r="C14" s="39">
        <v>1</v>
      </c>
      <c r="D14" s="263">
        <f>SUM(B14:C14)</f>
        <v>3</v>
      </c>
      <c r="E14" s="263"/>
    </row>
    <row r="15" spans="1:6" ht="18" customHeight="1" x14ac:dyDescent="0.3">
      <c r="A15" s="41" t="s">
        <v>199</v>
      </c>
      <c r="B15" s="220">
        <v>13</v>
      </c>
      <c r="C15" s="39">
        <v>1</v>
      </c>
      <c r="D15" s="263">
        <f>SUM(B15:C15)</f>
        <v>14</v>
      </c>
      <c r="E15" s="263"/>
    </row>
    <row r="16" spans="1:6" ht="18" customHeight="1" x14ac:dyDescent="0.3">
      <c r="A16" s="282" t="s">
        <v>200</v>
      </c>
      <c r="B16" s="283">
        <v>3</v>
      </c>
      <c r="C16" s="284">
        <v>0</v>
      </c>
      <c r="D16" s="285">
        <f>SUM(B16:C16)</f>
        <v>3</v>
      </c>
      <c r="E16" s="285"/>
    </row>
    <row r="17" spans="1:5" ht="18" customHeight="1" x14ac:dyDescent="0.3">
      <c r="A17" s="44"/>
      <c r="B17" s="40">
        <f>SUM(B12:B16)</f>
        <v>52</v>
      </c>
      <c r="C17" s="40">
        <f t="shared" ref="C17" si="2">SUM(C12:C16)</f>
        <v>9</v>
      </c>
      <c r="D17" s="263">
        <f>SUM(D12:D16)</f>
        <v>61</v>
      </c>
      <c r="E17" s="263"/>
    </row>
    <row r="18" spans="1:5" ht="14.4" x14ac:dyDescent="0.3">
      <c r="A18" s="45"/>
      <c r="B18" s="45"/>
      <c r="C18" s="45"/>
      <c r="D18" s="45"/>
    </row>
    <row r="19" spans="1:5" ht="14.4" x14ac:dyDescent="0.3">
      <c r="A19" s="112" t="s">
        <v>307</v>
      </c>
      <c r="B19" s="45"/>
      <c r="C19" s="45"/>
      <c r="D19" s="45"/>
    </row>
  </sheetData>
  <mergeCells count="7">
    <mergeCell ref="D11:E11"/>
    <mergeCell ref="D17:E17"/>
    <mergeCell ref="D16:E16"/>
    <mergeCell ref="D15:E15"/>
    <mergeCell ref="D14:E14"/>
    <mergeCell ref="D13:E13"/>
    <mergeCell ref="D12:E12"/>
  </mergeCells>
  <pageMargins left="0.70866141732283472" right="0.70866141732283472" top="0.74803149606299213" bottom="0.74803149606299213" header="0.31496062992125984" footer="0.31496062992125984"/>
  <pageSetup paperSize="9" fitToHeight="0" orientation="landscape" r:id="rId1"/>
  <headerFooter>
    <oddFooter>&amp;R&amp;"Arial,Gras"&amp;8Page &amp;P/&amp;N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O42"/>
  <sheetViews>
    <sheetView showGridLines="0" view="pageBreakPreview" zoomScale="115" zoomScaleNormal="115" zoomScaleSheetLayoutView="115" workbookViewId="0">
      <selection activeCell="A4" sqref="A4:M8"/>
    </sheetView>
  </sheetViews>
  <sheetFormatPr baseColWidth="10" defaultColWidth="10.6640625" defaultRowHeight="13.2" x14ac:dyDescent="0.25"/>
  <cols>
    <col min="1" max="1" width="38.109375" customWidth="1"/>
    <col min="2" max="12" width="8.88671875" customWidth="1"/>
    <col min="13" max="13" width="11.6640625" bestFit="1" customWidth="1"/>
    <col min="14" max="14" width="5" style="10" customWidth="1"/>
  </cols>
  <sheetData>
    <row r="1" spans="1:15" s="16" customFormat="1" ht="15.75" customHeight="1" x14ac:dyDescent="0.25">
      <c r="A1" s="63" t="s">
        <v>310</v>
      </c>
      <c r="B1" s="50"/>
      <c r="C1" s="50"/>
      <c r="D1" s="51"/>
      <c r="E1" s="50"/>
      <c r="F1" s="50"/>
      <c r="G1" s="50"/>
      <c r="H1" s="52"/>
      <c r="I1" s="52"/>
      <c r="J1" s="52"/>
      <c r="K1" s="52"/>
      <c r="L1" s="52"/>
      <c r="M1" s="52"/>
      <c r="N1" s="17"/>
      <c r="O1" s="17"/>
    </row>
    <row r="2" spans="1:15" s="16" customFormat="1" ht="15.75" customHeight="1" x14ac:dyDescent="0.25">
      <c r="A2" s="63"/>
      <c r="B2" s="50"/>
      <c r="C2" s="50"/>
      <c r="D2" s="51"/>
      <c r="E2" s="50"/>
      <c r="F2" s="50"/>
      <c r="G2" s="50"/>
      <c r="H2" s="52"/>
      <c r="I2" s="52"/>
      <c r="J2" s="52"/>
      <c r="K2" s="52"/>
      <c r="L2" s="52"/>
      <c r="M2" s="52"/>
      <c r="N2" s="17"/>
      <c r="O2" s="17"/>
    </row>
    <row r="3" spans="1:15" s="1" customFormat="1" ht="30.75" customHeight="1" x14ac:dyDescent="0.25">
      <c r="A3" s="64"/>
      <c r="B3" s="200">
        <v>2015</v>
      </c>
      <c r="C3" s="200">
        <v>2016</v>
      </c>
      <c r="D3" s="200">
        <v>2017</v>
      </c>
      <c r="E3" s="200">
        <v>2018</v>
      </c>
      <c r="F3" s="200">
        <v>2019</v>
      </c>
      <c r="G3" s="200">
        <v>2020</v>
      </c>
      <c r="H3" s="200">
        <v>2021</v>
      </c>
      <c r="I3" s="200">
        <v>2022</v>
      </c>
      <c r="J3" s="200">
        <v>2023</v>
      </c>
      <c r="K3" s="200">
        <v>2024</v>
      </c>
      <c r="L3" s="200">
        <v>2025</v>
      </c>
      <c r="M3" s="65" t="s">
        <v>311</v>
      </c>
    </row>
    <row r="4" spans="1:15" ht="27" customHeight="1" x14ac:dyDescent="0.25">
      <c r="A4" s="66" t="s">
        <v>257</v>
      </c>
      <c r="B4" s="67">
        <v>20767</v>
      </c>
      <c r="C4" s="67">
        <v>20807</v>
      </c>
      <c r="D4" s="67">
        <v>21266</v>
      </c>
      <c r="E4" s="67">
        <v>22199</v>
      </c>
      <c r="F4" s="67">
        <v>22836</v>
      </c>
      <c r="G4" s="67">
        <v>23509</v>
      </c>
      <c r="H4" s="67">
        <v>23453</v>
      </c>
      <c r="I4" s="67">
        <v>22882</v>
      </c>
      <c r="J4" s="67">
        <v>22539</v>
      </c>
      <c r="K4" s="67">
        <v>22199</v>
      </c>
      <c r="L4" s="67">
        <v>22160</v>
      </c>
      <c r="M4" s="235">
        <f>(L4/K4)-1</f>
        <v>-1.7568358935087236E-3</v>
      </c>
      <c r="N4" s="14"/>
    </row>
    <row r="5" spans="1:15" ht="27" customHeight="1" x14ac:dyDescent="0.25">
      <c r="A5" s="66" t="s">
        <v>258</v>
      </c>
      <c r="B5" s="67">
        <v>1223</v>
      </c>
      <c r="C5" s="67">
        <v>1266</v>
      </c>
      <c r="D5" s="67">
        <v>1241</v>
      </c>
      <c r="E5" s="67">
        <v>1229</v>
      </c>
      <c r="F5" s="67">
        <v>1192</v>
      </c>
      <c r="G5" s="67">
        <v>1134</v>
      </c>
      <c r="H5" s="67">
        <v>1208</v>
      </c>
      <c r="I5" s="67">
        <v>1371</v>
      </c>
      <c r="J5" s="67">
        <v>1468</v>
      </c>
      <c r="K5" s="67">
        <v>1475</v>
      </c>
      <c r="L5" s="67">
        <v>1360</v>
      </c>
      <c r="M5" s="235">
        <f t="shared" ref="M5:M8" si="0">(L5/K5)-1</f>
        <v>-7.7966101694915246E-2</v>
      </c>
      <c r="N5" s="14"/>
    </row>
    <row r="6" spans="1:15" ht="27" customHeight="1" x14ac:dyDescent="0.25">
      <c r="A6" s="66" t="s">
        <v>5</v>
      </c>
      <c r="B6" s="68">
        <v>5884</v>
      </c>
      <c r="C6" s="68">
        <v>6263</v>
      </c>
      <c r="D6" s="68">
        <v>6638</v>
      </c>
      <c r="E6" s="68">
        <v>6809</v>
      </c>
      <c r="F6" s="68">
        <v>6906</v>
      </c>
      <c r="G6" s="67">
        <v>7065</v>
      </c>
      <c r="H6" s="67">
        <v>7411</v>
      </c>
      <c r="I6" s="67">
        <v>7698</v>
      </c>
      <c r="J6" s="67">
        <v>7468</v>
      </c>
      <c r="K6" s="67">
        <v>7370</v>
      </c>
      <c r="L6" s="67">
        <v>7126</v>
      </c>
      <c r="M6" s="235">
        <f t="shared" si="0"/>
        <v>-3.3107191316146589E-2</v>
      </c>
      <c r="N6" s="14"/>
    </row>
    <row r="7" spans="1:15" ht="27" customHeight="1" x14ac:dyDescent="0.25">
      <c r="A7" s="66" t="s">
        <v>6</v>
      </c>
      <c r="B7" s="67">
        <v>6280</v>
      </c>
      <c r="C7" s="67">
        <v>6512</v>
      </c>
      <c r="D7" s="67">
        <v>6569</v>
      </c>
      <c r="E7" s="67">
        <v>6573</v>
      </c>
      <c r="F7" s="67">
        <v>6712</v>
      </c>
      <c r="G7" s="67">
        <v>7009</v>
      </c>
      <c r="H7" s="67">
        <v>7244</v>
      </c>
      <c r="I7" s="67">
        <v>7588</v>
      </c>
      <c r="J7" s="67">
        <v>7973</v>
      </c>
      <c r="K7" s="67">
        <v>8028</v>
      </c>
      <c r="L7" s="67">
        <v>8014</v>
      </c>
      <c r="M7" s="235">
        <f t="shared" si="0"/>
        <v>-1.7438963627304238E-3</v>
      </c>
      <c r="N7" s="14"/>
    </row>
    <row r="8" spans="1:15" ht="27" customHeight="1" x14ac:dyDescent="0.25">
      <c r="A8" s="66" t="s">
        <v>7</v>
      </c>
      <c r="B8" s="68">
        <v>712</v>
      </c>
      <c r="C8" s="68">
        <v>695</v>
      </c>
      <c r="D8" s="68">
        <v>729</v>
      </c>
      <c r="E8" s="68">
        <v>719</v>
      </c>
      <c r="F8" s="68">
        <v>627</v>
      </c>
      <c r="G8" s="67">
        <v>806</v>
      </c>
      <c r="H8" s="67">
        <v>853</v>
      </c>
      <c r="I8" s="67">
        <v>880</v>
      </c>
      <c r="J8" s="67">
        <v>872</v>
      </c>
      <c r="K8" s="67">
        <v>839</v>
      </c>
      <c r="L8" s="67">
        <v>908</v>
      </c>
      <c r="M8" s="235">
        <f t="shared" si="0"/>
        <v>8.2240762812872514E-2</v>
      </c>
      <c r="N8" s="14"/>
    </row>
    <row r="9" spans="1:15" s="1" customFormat="1" ht="24.9" customHeight="1" x14ac:dyDescent="0.25">
      <c r="A9" s="54" t="s">
        <v>8</v>
      </c>
      <c r="B9" s="55">
        <f t="shared" ref="B9:K9" si="1">SUM(B4:B8)</f>
        <v>34866</v>
      </c>
      <c r="C9" s="55">
        <f t="shared" si="1"/>
        <v>35543</v>
      </c>
      <c r="D9" s="55">
        <f t="shared" si="1"/>
        <v>36443</v>
      </c>
      <c r="E9" s="55">
        <f t="shared" si="1"/>
        <v>37529</v>
      </c>
      <c r="F9" s="55">
        <f t="shared" si="1"/>
        <v>38273</v>
      </c>
      <c r="G9" s="55">
        <f t="shared" si="1"/>
        <v>39523</v>
      </c>
      <c r="H9" s="55">
        <f t="shared" si="1"/>
        <v>40169</v>
      </c>
      <c r="I9" s="55">
        <f t="shared" si="1"/>
        <v>40419</v>
      </c>
      <c r="J9" s="55">
        <f t="shared" si="1"/>
        <v>40320</v>
      </c>
      <c r="K9" s="55">
        <f t="shared" si="1"/>
        <v>39911</v>
      </c>
      <c r="L9" s="55">
        <f>SUM(L4:L8)</f>
        <v>39568</v>
      </c>
      <c r="M9" s="235">
        <f>(L9/K9)-1</f>
        <v>-8.5941219212748443E-3</v>
      </c>
      <c r="N9" s="14"/>
    </row>
    <row r="10" spans="1:15" ht="13.8" x14ac:dyDescent="0.3">
      <c r="A10" s="19"/>
      <c r="B10" s="19"/>
      <c r="C10" s="19"/>
      <c r="D10" s="19"/>
      <c r="E10" s="19"/>
      <c r="F10" s="19"/>
      <c r="G10" s="19"/>
      <c r="H10" s="19"/>
      <c r="I10" s="19"/>
      <c r="J10" s="19"/>
      <c r="K10" s="19"/>
      <c r="L10" s="19"/>
      <c r="M10" s="19"/>
    </row>
    <row r="11" spans="1:15" ht="13.8" x14ac:dyDescent="0.25">
      <c r="A11" s="56"/>
      <c r="B11" s="56"/>
      <c r="C11" s="56"/>
      <c r="D11" s="56"/>
      <c r="E11" s="56"/>
      <c r="F11" s="56"/>
      <c r="G11" s="56"/>
      <c r="H11" s="56"/>
      <c r="I11" s="56"/>
      <c r="J11" s="56"/>
      <c r="K11" s="56"/>
      <c r="L11" s="56"/>
      <c r="M11" s="56"/>
    </row>
    <row r="12" spans="1:15" s="47" customFormat="1" ht="13.8" x14ac:dyDescent="0.25">
      <c r="A12" s="57"/>
      <c r="B12" s="57"/>
      <c r="C12" s="57"/>
      <c r="D12" s="57"/>
      <c r="E12" s="57"/>
      <c r="F12" s="57"/>
      <c r="G12" s="57"/>
      <c r="H12" s="57"/>
      <c r="I12" s="57"/>
      <c r="J12" s="57"/>
      <c r="K12" s="57"/>
      <c r="L12" s="57"/>
      <c r="M12" s="57"/>
      <c r="N12" s="46"/>
    </row>
    <row r="13" spans="1:15" s="47" customFormat="1" x14ac:dyDescent="0.25">
      <c r="A13" s="58"/>
      <c r="B13" s="59"/>
      <c r="C13" s="59"/>
      <c r="D13" s="59"/>
      <c r="E13" s="59"/>
      <c r="F13" s="59"/>
      <c r="G13" s="59"/>
      <c r="H13" s="59"/>
      <c r="I13" s="59"/>
      <c r="J13" s="59"/>
      <c r="K13" s="59"/>
      <c r="L13" s="59"/>
      <c r="M13" s="59"/>
      <c r="N13" s="46"/>
    </row>
    <row r="14" spans="1:15" s="47" customFormat="1" x14ac:dyDescent="0.25">
      <c r="A14" s="60"/>
      <c r="B14" s="61"/>
      <c r="C14" s="61"/>
      <c r="D14" s="61"/>
      <c r="E14" s="61"/>
      <c r="F14" s="61"/>
      <c r="G14" s="61"/>
      <c r="H14" s="61"/>
      <c r="I14" s="61"/>
      <c r="J14" s="61"/>
      <c r="K14" s="61"/>
      <c r="L14" s="61"/>
      <c r="M14" s="61"/>
      <c r="N14" s="46"/>
    </row>
    <row r="15" spans="1:15" s="47" customFormat="1" x14ac:dyDescent="0.25">
      <c r="A15" s="60"/>
      <c r="B15" s="61"/>
      <c r="C15" s="61"/>
      <c r="D15" s="61"/>
      <c r="E15" s="61"/>
      <c r="F15" s="61"/>
      <c r="G15" s="61"/>
      <c r="H15" s="61"/>
      <c r="I15" s="61"/>
      <c r="J15" s="61"/>
      <c r="K15" s="61"/>
      <c r="L15" s="61"/>
      <c r="M15" s="61"/>
      <c r="N15" s="46"/>
    </row>
    <row r="16" spans="1:15" s="47" customFormat="1" x14ac:dyDescent="0.25">
      <c r="A16" s="60"/>
      <c r="B16" s="61"/>
      <c r="C16" s="61"/>
      <c r="D16" s="61"/>
      <c r="E16" s="61"/>
      <c r="F16" s="61"/>
      <c r="G16" s="61"/>
      <c r="H16" s="61"/>
      <c r="I16" s="61"/>
      <c r="J16" s="61"/>
      <c r="K16" s="61"/>
      <c r="L16" s="61"/>
      <c r="M16" s="61"/>
      <c r="N16" s="46"/>
    </row>
    <row r="17" spans="1:14" s="47" customFormat="1" x14ac:dyDescent="0.25">
      <c r="A17" s="60"/>
      <c r="B17" s="61"/>
      <c r="C17" s="61"/>
      <c r="D17" s="61"/>
      <c r="E17" s="61"/>
      <c r="F17" s="61"/>
      <c r="G17" s="61"/>
      <c r="H17" s="61"/>
      <c r="I17" s="61"/>
      <c r="J17" s="61"/>
      <c r="K17" s="61"/>
      <c r="L17" s="61"/>
      <c r="M17" s="61"/>
      <c r="N17" s="46"/>
    </row>
    <row r="18" spans="1:14" s="47" customFormat="1" x14ac:dyDescent="0.25">
      <c r="A18" s="60"/>
      <c r="B18" s="61"/>
      <c r="C18" s="61"/>
      <c r="D18" s="61"/>
      <c r="E18" s="61"/>
      <c r="F18" s="61"/>
      <c r="G18" s="61"/>
      <c r="H18" s="61"/>
      <c r="I18" s="61"/>
      <c r="J18" s="61"/>
      <c r="K18" s="61"/>
      <c r="L18" s="61"/>
      <c r="M18" s="61"/>
      <c r="N18" s="46"/>
    </row>
    <row r="19" spans="1:14" ht="13.8" x14ac:dyDescent="0.25">
      <c r="A19" s="56"/>
      <c r="B19" s="56"/>
      <c r="C19" s="56"/>
      <c r="D19" s="56"/>
      <c r="E19" s="56"/>
      <c r="F19" s="56"/>
      <c r="G19" s="56"/>
      <c r="H19" s="56"/>
      <c r="I19" s="56"/>
      <c r="J19" s="56"/>
      <c r="K19" s="56"/>
      <c r="L19" s="56"/>
      <c r="M19" s="56"/>
    </row>
    <row r="20" spans="1:14" ht="13.8" x14ac:dyDescent="0.3">
      <c r="A20" s="19"/>
      <c r="B20" s="19"/>
      <c r="C20" s="19"/>
      <c r="D20" s="19"/>
      <c r="E20" s="19"/>
      <c r="F20" s="19"/>
      <c r="G20" s="19"/>
      <c r="H20" s="19"/>
      <c r="I20" s="19"/>
      <c r="J20" s="19"/>
      <c r="K20" s="19"/>
      <c r="L20" s="19"/>
      <c r="M20" s="19"/>
    </row>
    <row r="21" spans="1:14" ht="13.8" x14ac:dyDescent="0.3">
      <c r="A21" s="19"/>
      <c r="B21" s="19"/>
      <c r="C21" s="19"/>
      <c r="D21" s="19"/>
      <c r="E21" s="19"/>
      <c r="F21" s="19"/>
      <c r="G21" s="19"/>
      <c r="H21" s="19"/>
      <c r="I21" s="19"/>
      <c r="J21" s="19"/>
      <c r="K21" s="19"/>
      <c r="L21" s="19"/>
      <c r="M21" s="19"/>
    </row>
    <row r="22" spans="1:14" ht="13.8" x14ac:dyDescent="0.3">
      <c r="A22" s="19"/>
      <c r="B22" s="19"/>
      <c r="C22" s="19"/>
      <c r="D22" s="19"/>
      <c r="E22" s="19"/>
      <c r="F22" s="19"/>
      <c r="G22" s="19"/>
      <c r="H22" s="19"/>
      <c r="I22" s="19"/>
      <c r="J22" s="19"/>
      <c r="K22" s="19"/>
      <c r="L22" s="19"/>
      <c r="M22" s="19"/>
    </row>
    <row r="23" spans="1:14" ht="13.8" x14ac:dyDescent="0.3">
      <c r="A23" s="19"/>
      <c r="B23" s="19"/>
      <c r="C23" s="19"/>
      <c r="D23" s="19"/>
      <c r="E23" s="19"/>
      <c r="F23" s="19"/>
      <c r="G23" s="19"/>
      <c r="H23" s="19"/>
      <c r="I23" s="19"/>
      <c r="J23" s="19"/>
      <c r="K23" s="19"/>
      <c r="L23" s="19"/>
      <c r="M23" s="19"/>
    </row>
    <row r="24" spans="1:14" ht="13.8" x14ac:dyDescent="0.3">
      <c r="A24" s="19"/>
      <c r="B24" s="19"/>
      <c r="C24" s="19"/>
      <c r="D24" s="19"/>
      <c r="E24" s="19"/>
      <c r="F24" s="19"/>
      <c r="G24" s="19"/>
      <c r="H24" s="19"/>
      <c r="I24" s="19"/>
      <c r="J24" s="19"/>
      <c r="K24" s="19"/>
      <c r="L24" s="19"/>
      <c r="M24" s="19"/>
    </row>
    <row r="25" spans="1:14" ht="13.8" x14ac:dyDescent="0.3">
      <c r="A25" s="19"/>
      <c r="B25" s="19"/>
      <c r="C25" s="19"/>
      <c r="D25" s="19"/>
      <c r="E25" s="19"/>
      <c r="F25" s="19"/>
      <c r="G25" s="19"/>
      <c r="H25" s="19"/>
      <c r="I25" s="19"/>
      <c r="J25" s="19"/>
      <c r="K25" s="19"/>
      <c r="L25" s="19"/>
      <c r="M25" s="19"/>
    </row>
    <row r="26" spans="1:14" ht="13.8" x14ac:dyDescent="0.3">
      <c r="A26" s="19"/>
      <c r="B26" s="19"/>
      <c r="C26" s="19"/>
      <c r="D26" s="19"/>
      <c r="E26" s="19"/>
      <c r="F26" s="19"/>
      <c r="G26" s="19"/>
      <c r="H26" s="19"/>
      <c r="I26" s="19"/>
      <c r="J26" s="19"/>
      <c r="K26" s="19" t="s">
        <v>203</v>
      </c>
      <c r="L26" s="19"/>
      <c r="M26" s="19"/>
    </row>
    <row r="27" spans="1:14" ht="13.8" x14ac:dyDescent="0.3">
      <c r="A27" s="19"/>
      <c r="B27" s="19"/>
      <c r="C27" s="19"/>
      <c r="D27" s="19"/>
      <c r="E27" s="19"/>
      <c r="F27" s="19"/>
      <c r="G27" s="19"/>
      <c r="H27" s="19"/>
      <c r="I27" s="19"/>
      <c r="J27" s="19"/>
      <c r="K27" s="19"/>
      <c r="L27" s="19"/>
      <c r="M27" s="19"/>
    </row>
    <row r="28" spans="1:14" ht="13.8" x14ac:dyDescent="0.3">
      <c r="A28" s="19"/>
      <c r="B28" s="19"/>
      <c r="C28" s="19"/>
      <c r="D28" s="19"/>
      <c r="E28" s="19"/>
      <c r="F28" s="19"/>
      <c r="G28" s="19"/>
      <c r="H28" s="19"/>
      <c r="I28" s="19"/>
      <c r="J28" s="19"/>
      <c r="K28" s="19"/>
      <c r="L28" s="19"/>
      <c r="M28" s="19"/>
    </row>
    <row r="29" spans="1:14" ht="13.8" x14ac:dyDescent="0.3">
      <c r="A29" s="19"/>
      <c r="B29" s="19"/>
      <c r="C29" s="19"/>
      <c r="D29" s="19"/>
      <c r="E29" s="19"/>
      <c r="F29" s="19"/>
      <c r="G29" s="19"/>
      <c r="H29" s="19"/>
      <c r="I29" s="19"/>
      <c r="J29" s="19"/>
      <c r="K29" s="19"/>
      <c r="L29" s="19"/>
      <c r="M29" s="19"/>
    </row>
    <row r="30" spans="1:14" ht="12" customHeight="1" x14ac:dyDescent="0.3">
      <c r="A30" s="19"/>
      <c r="B30" s="19"/>
      <c r="C30" s="19"/>
      <c r="D30" s="19"/>
      <c r="E30" s="19"/>
      <c r="F30" s="19"/>
      <c r="G30" s="19"/>
      <c r="H30" s="19"/>
      <c r="I30" s="19"/>
      <c r="J30" s="19"/>
      <c r="K30" s="19"/>
      <c r="L30" s="19"/>
      <c r="M30" s="19"/>
    </row>
    <row r="31" spans="1:14" ht="24" customHeight="1" x14ac:dyDescent="0.25">
      <c r="A31" s="264" t="s">
        <v>339</v>
      </c>
      <c r="B31" s="264"/>
      <c r="C31" s="264"/>
      <c r="D31" s="264"/>
      <c r="E31" s="264"/>
      <c r="F31" s="264"/>
      <c r="G31" s="264"/>
      <c r="H31" s="264"/>
      <c r="I31" s="264"/>
      <c r="J31" s="264"/>
      <c r="K31" s="264"/>
      <c r="L31" s="264"/>
      <c r="M31" s="264"/>
      <c r="N31" s="48"/>
    </row>
    <row r="32" spans="1:14" ht="13.8" x14ac:dyDescent="0.25">
      <c r="A32" s="135" t="s">
        <v>340</v>
      </c>
      <c r="B32" s="56"/>
      <c r="C32" s="56"/>
      <c r="D32" s="56"/>
      <c r="E32" s="56"/>
      <c r="G32" s="56"/>
      <c r="H32" s="56"/>
      <c r="I32" s="56"/>
      <c r="J32" s="56"/>
      <c r="K32" s="56"/>
      <c r="L32" s="56"/>
      <c r="M32" s="56"/>
      <c r="N32" s="49"/>
    </row>
    <row r="34" spans="1:14" x14ac:dyDescent="0.25">
      <c r="A34" s="239"/>
      <c r="B34" s="239"/>
      <c r="C34" s="239"/>
      <c r="D34" s="239"/>
      <c r="E34" s="239"/>
      <c r="F34" s="239"/>
      <c r="G34" s="239"/>
      <c r="H34" s="239"/>
      <c r="I34" s="239"/>
      <c r="J34" s="239"/>
      <c r="K34" s="239"/>
      <c r="L34" s="239"/>
      <c r="M34" s="239"/>
      <c r="N34" s="258"/>
    </row>
    <row r="35" spans="1:14" ht="13.8" x14ac:dyDescent="0.25">
      <c r="A35" s="240"/>
      <c r="B35" s="241">
        <v>2015</v>
      </c>
      <c r="C35" s="241">
        <v>2016</v>
      </c>
      <c r="D35" s="241">
        <v>2017</v>
      </c>
      <c r="E35" s="241">
        <v>2018</v>
      </c>
      <c r="F35" s="241">
        <v>2019</v>
      </c>
      <c r="G35" s="241">
        <v>2020</v>
      </c>
      <c r="H35" s="241">
        <v>2021</v>
      </c>
      <c r="I35" s="241">
        <v>2022</v>
      </c>
      <c r="J35" s="241">
        <v>2023</v>
      </c>
      <c r="K35" s="241">
        <v>2024</v>
      </c>
      <c r="L35" s="241">
        <v>2025</v>
      </c>
      <c r="M35" s="239"/>
      <c r="N35" s="258"/>
    </row>
    <row r="36" spans="1:14" ht="13.8" x14ac:dyDescent="0.25">
      <c r="A36" s="243" t="s">
        <v>257</v>
      </c>
      <c r="B36" s="244">
        <f>B4/$B4*100</f>
        <v>100</v>
      </c>
      <c r="C36" s="244">
        <f t="shared" ref="C36:L36" si="2">C4/$B4*100</f>
        <v>100.19261328068569</v>
      </c>
      <c r="D36" s="244">
        <f t="shared" si="2"/>
        <v>102.40285067655415</v>
      </c>
      <c r="E36" s="244">
        <f t="shared" si="2"/>
        <v>106.89555544854818</v>
      </c>
      <c r="F36" s="244">
        <f t="shared" si="2"/>
        <v>109.96292194346799</v>
      </c>
      <c r="G36" s="244">
        <f t="shared" si="2"/>
        <v>113.20364039100497</v>
      </c>
      <c r="H36" s="244">
        <f t="shared" si="2"/>
        <v>112.93398179804497</v>
      </c>
      <c r="I36" s="244">
        <f t="shared" si="2"/>
        <v>110.18442721625657</v>
      </c>
      <c r="J36" s="244">
        <f t="shared" si="2"/>
        <v>108.53276833437666</v>
      </c>
      <c r="K36" s="244">
        <f t="shared" si="2"/>
        <v>106.89555544854818</v>
      </c>
      <c r="L36" s="244">
        <f t="shared" si="2"/>
        <v>106.70775749987962</v>
      </c>
      <c r="M36" s="239"/>
      <c r="N36" s="258"/>
    </row>
    <row r="37" spans="1:14" ht="13.8" x14ac:dyDescent="0.25">
      <c r="A37" s="243" t="s">
        <v>258</v>
      </c>
      <c r="B37" s="244">
        <f t="shared" ref="B37:L40" si="3">B5/$B5*100</f>
        <v>100</v>
      </c>
      <c r="C37" s="244">
        <f t="shared" si="3"/>
        <v>103.51594439901881</v>
      </c>
      <c r="D37" s="244">
        <f t="shared" si="3"/>
        <v>101.47179067865903</v>
      </c>
      <c r="E37" s="244">
        <f t="shared" si="3"/>
        <v>100.49059689288636</v>
      </c>
      <c r="F37" s="244">
        <f t="shared" si="3"/>
        <v>97.465249386753882</v>
      </c>
      <c r="G37" s="244">
        <f t="shared" si="3"/>
        <v>92.722812755519215</v>
      </c>
      <c r="H37" s="244">
        <f t="shared" si="3"/>
        <v>98.773507767784139</v>
      </c>
      <c r="I37" s="244">
        <f t="shared" si="3"/>
        <v>112.10139002452983</v>
      </c>
      <c r="J37" s="244">
        <f t="shared" si="3"/>
        <v>120.03270645952576</v>
      </c>
      <c r="K37" s="244">
        <f t="shared" si="3"/>
        <v>120.6050695012265</v>
      </c>
      <c r="L37" s="244">
        <f t="shared" si="3"/>
        <v>111.20196238757154</v>
      </c>
      <c r="M37" s="239"/>
      <c r="N37" s="258"/>
    </row>
    <row r="38" spans="1:14" ht="13.8" x14ac:dyDescent="0.25">
      <c r="A38" s="243" t="s">
        <v>5</v>
      </c>
      <c r="B38" s="244">
        <f t="shared" si="3"/>
        <v>100</v>
      </c>
      <c r="C38" s="244">
        <f t="shared" si="3"/>
        <v>106.4411964649898</v>
      </c>
      <c r="D38" s="244">
        <f t="shared" si="3"/>
        <v>112.81441196464989</v>
      </c>
      <c r="E38" s="244">
        <f t="shared" si="3"/>
        <v>115.72059823249489</v>
      </c>
      <c r="F38" s="244">
        <f t="shared" si="3"/>
        <v>117.36913664174031</v>
      </c>
      <c r="G38" s="244">
        <f t="shared" si="3"/>
        <v>120.07138001359618</v>
      </c>
      <c r="H38" s="244">
        <f t="shared" si="3"/>
        <v>125.95173351461591</v>
      </c>
      <c r="I38" s="244">
        <f t="shared" si="3"/>
        <v>130.82936777702244</v>
      </c>
      <c r="J38" s="244">
        <f t="shared" si="3"/>
        <v>126.92046227056424</v>
      </c>
      <c r="K38" s="244">
        <f t="shared" si="3"/>
        <v>125.2549286199864</v>
      </c>
      <c r="L38" s="244">
        <f t="shared" si="3"/>
        <v>121.10808973487424</v>
      </c>
      <c r="M38" s="239"/>
      <c r="N38" s="258"/>
    </row>
    <row r="39" spans="1:14" ht="13.8" x14ac:dyDescent="0.25">
      <c r="A39" s="243" t="s">
        <v>6</v>
      </c>
      <c r="B39" s="244">
        <f t="shared" si="3"/>
        <v>100</v>
      </c>
      <c r="C39" s="244">
        <f t="shared" si="3"/>
        <v>103.69426751592357</v>
      </c>
      <c r="D39" s="244">
        <f t="shared" si="3"/>
        <v>104.60191082802548</v>
      </c>
      <c r="E39" s="244">
        <f t="shared" si="3"/>
        <v>104.66560509554139</v>
      </c>
      <c r="F39" s="244">
        <f t="shared" si="3"/>
        <v>106.87898089171975</v>
      </c>
      <c r="G39" s="244">
        <f t="shared" si="3"/>
        <v>111.60828025477707</v>
      </c>
      <c r="H39" s="244">
        <f t="shared" si="3"/>
        <v>115.35031847133759</v>
      </c>
      <c r="I39" s="244">
        <f t="shared" si="3"/>
        <v>120.82802547770702</v>
      </c>
      <c r="J39" s="244">
        <f t="shared" si="3"/>
        <v>126.95859872611466</v>
      </c>
      <c r="K39" s="244">
        <f t="shared" si="3"/>
        <v>127.83439490445861</v>
      </c>
      <c r="L39" s="244">
        <f t="shared" si="3"/>
        <v>127.61146496815287</v>
      </c>
      <c r="M39" s="239"/>
      <c r="N39" s="258"/>
    </row>
    <row r="40" spans="1:14" ht="13.8" x14ac:dyDescent="0.25">
      <c r="A40" s="243" t="s">
        <v>7</v>
      </c>
      <c r="B40" s="244">
        <f t="shared" si="3"/>
        <v>100</v>
      </c>
      <c r="C40" s="244">
        <f t="shared" si="3"/>
        <v>97.612359550561806</v>
      </c>
      <c r="D40" s="244">
        <f t="shared" si="3"/>
        <v>102.38764044943819</v>
      </c>
      <c r="E40" s="244">
        <f t="shared" si="3"/>
        <v>100.98314606741575</v>
      </c>
      <c r="F40" s="244">
        <f t="shared" si="3"/>
        <v>88.061797752808985</v>
      </c>
      <c r="G40" s="244">
        <f t="shared" si="3"/>
        <v>113.20224719101124</v>
      </c>
      <c r="H40" s="244">
        <f t="shared" si="3"/>
        <v>119.80337078651687</v>
      </c>
      <c r="I40" s="244">
        <f t="shared" si="3"/>
        <v>123.59550561797752</v>
      </c>
      <c r="J40" s="244">
        <f t="shared" si="3"/>
        <v>122.47191011235957</v>
      </c>
      <c r="K40" s="244">
        <f t="shared" si="3"/>
        <v>117.8370786516854</v>
      </c>
      <c r="L40" s="244">
        <f t="shared" si="3"/>
        <v>127.52808988764043</v>
      </c>
      <c r="M40" s="239"/>
      <c r="N40" s="258"/>
    </row>
    <row r="41" spans="1:14" x14ac:dyDescent="0.25">
      <c r="A41" s="239"/>
      <c r="B41" s="239"/>
      <c r="C41" s="239"/>
      <c r="D41" s="239"/>
      <c r="E41" s="239"/>
      <c r="F41" s="239"/>
      <c r="G41" s="239"/>
      <c r="H41" s="239"/>
      <c r="I41" s="239"/>
      <c r="J41" s="239"/>
      <c r="K41" s="239"/>
      <c r="L41" s="239"/>
      <c r="M41" s="239"/>
      <c r="N41" s="258"/>
    </row>
    <row r="42" spans="1:14" x14ac:dyDescent="0.25">
      <c r="A42" s="239"/>
      <c r="B42" s="239"/>
      <c r="C42" s="239"/>
      <c r="D42" s="239"/>
      <c r="E42" s="239"/>
      <c r="F42" s="239"/>
      <c r="G42" s="239"/>
      <c r="H42" s="239"/>
      <c r="I42" s="239"/>
      <c r="J42" s="239"/>
      <c r="K42" s="239"/>
      <c r="L42" s="239"/>
      <c r="M42" s="239"/>
      <c r="N42" s="258"/>
    </row>
  </sheetData>
  <sheetProtection selectLockedCells="1" selectUnlockedCells="1"/>
  <mergeCells count="1">
    <mergeCell ref="A31:M31"/>
  </mergeCells>
  <pageMargins left="0.70866141732283472" right="0.70866141732283472" top="0.74803149606299213" bottom="0.74803149606299213" header="0.31496062992125984" footer="0.31496062992125984"/>
  <pageSetup paperSize="9" scale="90" firstPageNumber="0" fitToHeight="0" orientation="landscape" r:id="rId1"/>
  <headerFooter>
    <oddFooter>&amp;R&amp;"Arial,Gras"&amp;8Page &amp;P/&amp;N</oddFooter>
  </headerFooter>
  <ignoredErrors>
    <ignoredError sqref="B9:L9" formulaRange="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O41"/>
  <sheetViews>
    <sheetView showGridLines="0" view="pageBreakPreview" topLeftCell="A7" zoomScale="90" zoomScaleNormal="100" zoomScaleSheetLayoutView="90" workbookViewId="0">
      <selection activeCell="J45" sqref="J45"/>
    </sheetView>
  </sheetViews>
  <sheetFormatPr baseColWidth="10" defaultColWidth="10.6640625" defaultRowHeight="13.2" x14ac:dyDescent="0.25"/>
  <cols>
    <col min="1" max="1" width="29.33203125" customWidth="1"/>
    <col min="2" max="12" width="11.6640625" customWidth="1"/>
    <col min="13" max="13" width="11.5546875" bestFit="1" customWidth="1"/>
    <col min="14" max="14" width="5" style="10" customWidth="1"/>
  </cols>
  <sheetData>
    <row r="1" spans="1:15" s="16" customFormat="1" ht="15.75" customHeight="1" x14ac:dyDescent="0.25">
      <c r="A1" s="63" t="s">
        <v>312</v>
      </c>
      <c r="B1" s="50"/>
      <c r="C1" s="50"/>
      <c r="D1" s="51"/>
      <c r="E1" s="50"/>
      <c r="F1" s="50"/>
      <c r="G1" s="50"/>
      <c r="H1" s="52"/>
      <c r="I1" s="52"/>
      <c r="J1" s="52"/>
      <c r="K1" s="52"/>
      <c r="L1" s="52"/>
      <c r="M1" s="52"/>
      <c r="N1" s="17"/>
      <c r="O1" s="17"/>
    </row>
    <row r="2" spans="1:15" s="16" customFormat="1" ht="15.75" customHeight="1" x14ac:dyDescent="0.25">
      <c r="A2" s="63"/>
      <c r="B2" s="50"/>
      <c r="C2" s="50"/>
      <c r="D2" s="51"/>
      <c r="E2" s="50"/>
      <c r="F2" s="50"/>
      <c r="G2" s="50"/>
      <c r="H2" s="52"/>
      <c r="I2" s="52"/>
      <c r="J2" s="52"/>
      <c r="K2" s="52"/>
      <c r="L2" s="52"/>
      <c r="M2" s="52"/>
      <c r="N2" s="17"/>
      <c r="O2" s="17"/>
    </row>
    <row r="3" spans="1:15" s="1" customFormat="1" ht="30.75" customHeight="1" x14ac:dyDescent="0.25">
      <c r="A3" s="64" t="s">
        <v>202</v>
      </c>
      <c r="B3" s="200">
        <v>2015</v>
      </c>
      <c r="C3" s="200">
        <v>2016</v>
      </c>
      <c r="D3" s="200">
        <v>2017</v>
      </c>
      <c r="E3" s="200">
        <v>2018</v>
      </c>
      <c r="F3" s="200">
        <v>2019</v>
      </c>
      <c r="G3" s="200">
        <v>2020</v>
      </c>
      <c r="H3" s="200">
        <v>2021</v>
      </c>
      <c r="I3" s="200">
        <v>2022</v>
      </c>
      <c r="J3" s="200">
        <v>2023</v>
      </c>
      <c r="K3" s="200">
        <v>2024</v>
      </c>
      <c r="L3" s="200">
        <v>2025</v>
      </c>
      <c r="M3" s="65" t="s">
        <v>311</v>
      </c>
    </row>
    <row r="4" spans="1:15" ht="30" customHeight="1" x14ac:dyDescent="0.25">
      <c r="A4" s="66" t="s">
        <v>12</v>
      </c>
      <c r="B4" s="67">
        <v>18983</v>
      </c>
      <c r="C4" s="67">
        <v>19130</v>
      </c>
      <c r="D4" s="67">
        <v>19705</v>
      </c>
      <c r="E4" s="67">
        <v>20248</v>
      </c>
      <c r="F4" s="67">
        <v>20702</v>
      </c>
      <c r="G4" s="67">
        <v>21442</v>
      </c>
      <c r="H4" s="67">
        <v>21938</v>
      </c>
      <c r="I4" s="67">
        <v>21887</v>
      </c>
      <c r="J4" s="67">
        <v>21797</v>
      </c>
      <c r="K4" s="67">
        <v>21388</v>
      </c>
      <c r="L4" s="67">
        <v>20851</v>
      </c>
      <c r="M4" s="235">
        <f>L4/K4-1</f>
        <v>-2.510753693659995E-2</v>
      </c>
      <c r="N4" s="14"/>
    </row>
    <row r="5" spans="1:15" ht="30" customHeight="1" x14ac:dyDescent="0.25">
      <c r="A5" s="66" t="s">
        <v>44</v>
      </c>
      <c r="B5" s="68">
        <v>6081</v>
      </c>
      <c r="C5" s="68">
        <v>6342</v>
      </c>
      <c r="D5" s="68">
        <v>6470</v>
      </c>
      <c r="E5" s="68">
        <v>6694</v>
      </c>
      <c r="F5" s="68">
        <v>6730</v>
      </c>
      <c r="G5" s="67">
        <v>6710</v>
      </c>
      <c r="H5" s="67">
        <v>6703</v>
      </c>
      <c r="I5" s="67">
        <v>6580</v>
      </c>
      <c r="J5" s="67">
        <v>6525</v>
      </c>
      <c r="K5" s="67">
        <v>6395</v>
      </c>
      <c r="L5" s="67">
        <v>6427</v>
      </c>
      <c r="M5" s="235">
        <f>L5/K5-1</f>
        <v>5.0039093041438498E-3</v>
      </c>
      <c r="N5" s="14"/>
    </row>
    <row r="6" spans="1:15" ht="30" customHeight="1" x14ac:dyDescent="0.25">
      <c r="A6" s="66" t="s">
        <v>213</v>
      </c>
      <c r="B6" s="67">
        <v>9802</v>
      </c>
      <c r="C6" s="67">
        <v>10071</v>
      </c>
      <c r="D6" s="67">
        <v>10268</v>
      </c>
      <c r="E6" s="67">
        <v>10587</v>
      </c>
      <c r="F6" s="67">
        <v>10841</v>
      </c>
      <c r="G6" s="67">
        <v>11371</v>
      </c>
      <c r="H6" s="67">
        <v>11528</v>
      </c>
      <c r="I6" s="67">
        <v>11952</v>
      </c>
      <c r="J6" s="67">
        <v>11998</v>
      </c>
      <c r="K6" s="67">
        <v>12128</v>
      </c>
      <c r="L6" s="67">
        <v>12246</v>
      </c>
      <c r="M6" s="235">
        <f>L6/K6-1</f>
        <v>9.7295514511872572E-3</v>
      </c>
      <c r="N6" s="14"/>
    </row>
    <row r="7" spans="1:15" ht="30" customHeight="1" x14ac:dyDescent="0.25">
      <c r="A7" s="66" t="s">
        <v>316</v>
      </c>
      <c r="B7" s="67"/>
      <c r="C7" s="67"/>
      <c r="D7" s="67"/>
      <c r="E7" s="67"/>
      <c r="F7" s="67"/>
      <c r="G7" s="67"/>
      <c r="H7" s="67"/>
      <c r="I7" s="67"/>
      <c r="J7" s="67"/>
      <c r="K7" s="67"/>
      <c r="L7" s="67">
        <v>44</v>
      </c>
      <c r="M7" s="235"/>
      <c r="N7" s="14"/>
    </row>
    <row r="8" spans="1:15" s="1" customFormat="1" ht="24.9" customHeight="1" x14ac:dyDescent="0.25">
      <c r="A8" s="54" t="s">
        <v>8</v>
      </c>
      <c r="B8" s="55">
        <f t="shared" ref="B8:K8" si="0">SUM(B4:B7)</f>
        <v>34866</v>
      </c>
      <c r="C8" s="55">
        <f t="shared" si="0"/>
        <v>35543</v>
      </c>
      <c r="D8" s="55">
        <f t="shared" si="0"/>
        <v>36443</v>
      </c>
      <c r="E8" s="55">
        <f t="shared" si="0"/>
        <v>37529</v>
      </c>
      <c r="F8" s="55">
        <f t="shared" si="0"/>
        <v>38273</v>
      </c>
      <c r="G8" s="55">
        <f t="shared" si="0"/>
        <v>39523</v>
      </c>
      <c r="H8" s="55">
        <f t="shared" si="0"/>
        <v>40169</v>
      </c>
      <c r="I8" s="55">
        <f t="shared" si="0"/>
        <v>40419</v>
      </c>
      <c r="J8" s="55">
        <f t="shared" si="0"/>
        <v>40320</v>
      </c>
      <c r="K8" s="55">
        <f t="shared" si="0"/>
        <v>39911</v>
      </c>
      <c r="L8" s="55">
        <f>SUM(L4:L7)</f>
        <v>39568</v>
      </c>
      <c r="M8" s="235">
        <f>L8/K8-1</f>
        <v>-8.5941219212748443E-3</v>
      </c>
      <c r="N8" s="14"/>
    </row>
    <row r="9" spans="1:15" ht="13.8" x14ac:dyDescent="0.3">
      <c r="A9" s="19"/>
      <c r="B9" s="19"/>
      <c r="C9" s="19"/>
      <c r="D9" s="19"/>
      <c r="E9" s="19"/>
      <c r="F9" s="19"/>
      <c r="G9" s="19"/>
      <c r="H9" s="19"/>
      <c r="I9" s="19"/>
      <c r="J9" s="19"/>
      <c r="K9" s="19"/>
      <c r="L9" s="19"/>
      <c r="M9" s="19"/>
    </row>
    <row r="10" spans="1:15" ht="13.8" x14ac:dyDescent="0.25">
      <c r="A10" s="56"/>
      <c r="B10" s="56"/>
      <c r="C10" s="56"/>
      <c r="D10" s="56"/>
      <c r="E10" s="56"/>
      <c r="F10" s="56"/>
      <c r="G10" s="56"/>
      <c r="H10" s="56"/>
      <c r="I10" s="56"/>
      <c r="J10" s="56"/>
      <c r="K10" s="56"/>
      <c r="L10" s="56"/>
      <c r="M10" s="56"/>
    </row>
    <row r="11" spans="1:15" s="47" customFormat="1" ht="13.8" x14ac:dyDescent="0.25">
      <c r="A11" s="57"/>
      <c r="B11" s="57"/>
      <c r="C11" s="57"/>
      <c r="D11" s="57"/>
      <c r="E11" s="57"/>
      <c r="F11" s="57"/>
      <c r="G11" s="57"/>
      <c r="H11" s="57"/>
      <c r="I11" s="57"/>
      <c r="J11" s="57"/>
      <c r="K11" s="57"/>
      <c r="L11" s="57"/>
      <c r="M11" s="57"/>
      <c r="N11" s="46"/>
    </row>
    <row r="12" spans="1:15" s="47" customFormat="1" x14ac:dyDescent="0.25">
      <c r="A12" s="58"/>
      <c r="B12" s="59"/>
      <c r="C12" s="59"/>
      <c r="D12" s="59"/>
      <c r="E12" s="59"/>
      <c r="F12" s="59"/>
      <c r="G12" s="59"/>
      <c r="H12" s="59"/>
      <c r="I12" s="59"/>
      <c r="J12" s="59"/>
      <c r="K12" s="59"/>
      <c r="L12" s="59"/>
      <c r="M12" s="59"/>
      <c r="N12" s="46"/>
    </row>
    <row r="13" spans="1:15" s="47" customFormat="1" x14ac:dyDescent="0.25">
      <c r="A13" s="60"/>
      <c r="B13" s="61"/>
      <c r="C13" s="61"/>
      <c r="D13" s="61"/>
      <c r="E13" s="61"/>
      <c r="F13" s="61"/>
      <c r="G13" s="61"/>
      <c r="H13" s="61"/>
      <c r="I13" s="61"/>
      <c r="J13" s="61"/>
      <c r="K13" s="61"/>
      <c r="L13" s="61"/>
      <c r="M13" s="61"/>
      <c r="N13" s="46"/>
    </row>
    <row r="14" spans="1:15" s="47" customFormat="1" x14ac:dyDescent="0.25">
      <c r="A14" s="60"/>
      <c r="B14" s="61"/>
      <c r="C14" s="61"/>
      <c r="D14" s="61"/>
      <c r="E14" s="61"/>
      <c r="F14" s="61"/>
      <c r="G14" s="61"/>
      <c r="H14" s="61"/>
      <c r="I14" s="61"/>
      <c r="J14" s="61"/>
      <c r="K14" s="61"/>
      <c r="L14" s="61"/>
      <c r="M14" s="61"/>
      <c r="N14" s="46"/>
    </row>
    <row r="15" spans="1:15" s="47" customFormat="1" x14ac:dyDescent="0.25">
      <c r="A15" s="60"/>
      <c r="B15" s="61"/>
      <c r="C15" s="61"/>
      <c r="D15" s="61"/>
      <c r="E15" s="61"/>
      <c r="F15" s="61"/>
      <c r="G15" s="61"/>
      <c r="H15" s="61"/>
      <c r="I15" s="61"/>
      <c r="J15" s="61"/>
      <c r="K15" s="61"/>
      <c r="L15" s="61"/>
      <c r="M15" s="61"/>
      <c r="N15" s="46"/>
    </row>
    <row r="16" spans="1:15" s="47" customFormat="1" x14ac:dyDescent="0.25">
      <c r="A16" s="60"/>
      <c r="B16" s="61"/>
      <c r="C16" s="61"/>
      <c r="D16" s="61"/>
      <c r="E16" s="61"/>
      <c r="F16" s="61"/>
      <c r="G16" s="61"/>
      <c r="H16" s="61"/>
      <c r="I16" s="61"/>
      <c r="J16" s="61"/>
      <c r="K16" s="61"/>
      <c r="L16" s="61"/>
      <c r="M16" s="61"/>
      <c r="N16" s="46"/>
    </row>
    <row r="17" spans="1:14" s="47" customFormat="1" x14ac:dyDescent="0.25">
      <c r="A17" s="60"/>
      <c r="B17" s="61"/>
      <c r="C17" s="61"/>
      <c r="D17" s="61"/>
      <c r="E17" s="61"/>
      <c r="F17" s="61"/>
      <c r="G17" s="61"/>
      <c r="H17" s="61"/>
      <c r="I17" s="61"/>
      <c r="J17" s="61"/>
      <c r="K17" s="61"/>
      <c r="L17" s="61"/>
      <c r="M17" s="61"/>
      <c r="N17" s="46"/>
    </row>
    <row r="18" spans="1:14" ht="13.8" x14ac:dyDescent="0.25">
      <c r="A18" s="56"/>
      <c r="B18" s="56"/>
      <c r="C18" s="56"/>
      <c r="D18" s="56"/>
      <c r="E18" s="56"/>
      <c r="F18" s="56"/>
      <c r="G18" s="56"/>
      <c r="H18" s="56"/>
      <c r="I18" s="56"/>
      <c r="J18" s="56"/>
      <c r="K18" s="56"/>
      <c r="L18" s="56"/>
      <c r="M18" s="56"/>
    </row>
    <row r="19" spans="1:14" ht="13.8" x14ac:dyDescent="0.3">
      <c r="A19" s="19"/>
      <c r="B19" s="19"/>
      <c r="C19" s="19"/>
      <c r="D19" s="19"/>
      <c r="E19" s="19"/>
      <c r="F19" s="19"/>
      <c r="G19" s="19"/>
      <c r="H19" s="19"/>
      <c r="I19" s="19"/>
      <c r="J19" s="19"/>
      <c r="K19" s="19"/>
      <c r="L19" s="19"/>
      <c r="M19" s="19"/>
    </row>
    <row r="20" spans="1:14" ht="13.8" x14ac:dyDescent="0.3">
      <c r="A20" s="19"/>
      <c r="B20" s="19"/>
      <c r="C20" s="19"/>
      <c r="D20" s="19"/>
      <c r="E20" s="19"/>
      <c r="F20" s="19"/>
      <c r="G20" s="19"/>
      <c r="H20" s="19"/>
      <c r="I20" s="19"/>
      <c r="J20" s="19"/>
      <c r="K20" s="19"/>
      <c r="L20" s="19"/>
      <c r="M20" s="19"/>
    </row>
    <row r="21" spans="1:14" ht="13.8" x14ac:dyDescent="0.3">
      <c r="A21" s="19"/>
      <c r="B21" s="19"/>
      <c r="C21" s="19"/>
      <c r="D21" s="19"/>
      <c r="E21" s="19"/>
      <c r="F21" s="19"/>
      <c r="G21" s="19"/>
      <c r="H21" s="19"/>
      <c r="I21" s="19"/>
      <c r="J21" s="19"/>
      <c r="K21" s="19"/>
      <c r="L21" s="19"/>
      <c r="M21" s="19"/>
    </row>
    <row r="22" spans="1:14" ht="13.8" x14ac:dyDescent="0.3">
      <c r="A22" s="19"/>
      <c r="B22" s="19"/>
      <c r="C22" s="19"/>
      <c r="D22" s="19"/>
      <c r="E22" s="19"/>
      <c r="F22" s="19"/>
      <c r="G22" s="19"/>
      <c r="H22" s="19"/>
      <c r="I22" s="19"/>
      <c r="J22" s="19"/>
      <c r="K22" s="19"/>
      <c r="L22" s="19"/>
      <c r="M22" s="19"/>
    </row>
    <row r="23" spans="1:14" ht="13.8" x14ac:dyDescent="0.3">
      <c r="A23" s="19"/>
      <c r="B23" s="19"/>
      <c r="C23" s="19"/>
      <c r="D23" s="19"/>
      <c r="E23" s="19"/>
      <c r="F23" s="19"/>
      <c r="G23" s="19"/>
      <c r="H23" s="19"/>
      <c r="I23" s="19"/>
      <c r="J23" s="19"/>
      <c r="K23" s="19"/>
      <c r="L23" s="19"/>
      <c r="M23" s="19"/>
    </row>
    <row r="24" spans="1:14" ht="13.8" x14ac:dyDescent="0.3">
      <c r="A24" s="19"/>
      <c r="B24" s="19"/>
      <c r="C24" s="19"/>
      <c r="D24" s="19"/>
      <c r="E24" s="19"/>
      <c r="F24" s="19"/>
      <c r="G24" s="19"/>
      <c r="H24" s="19"/>
      <c r="I24" s="19"/>
      <c r="J24" s="19"/>
      <c r="K24" s="19"/>
      <c r="L24" s="19"/>
      <c r="M24" s="19"/>
    </row>
    <row r="25" spans="1:14" ht="13.8" x14ac:dyDescent="0.3">
      <c r="A25" s="19"/>
      <c r="B25" s="19"/>
      <c r="C25" s="19"/>
      <c r="D25" s="19"/>
      <c r="E25" s="19"/>
      <c r="F25" s="19"/>
      <c r="G25" s="19"/>
      <c r="H25" s="19"/>
      <c r="I25" s="19"/>
      <c r="J25" s="19"/>
      <c r="K25" s="19"/>
      <c r="L25" s="19"/>
      <c r="M25" s="19"/>
    </row>
    <row r="26" spans="1:14" ht="13.8" x14ac:dyDescent="0.3">
      <c r="A26" s="19"/>
      <c r="B26" s="19"/>
      <c r="C26" s="19"/>
      <c r="D26" s="19"/>
      <c r="E26" s="19"/>
      <c r="F26" s="19"/>
      <c r="G26" s="19"/>
      <c r="H26" s="19"/>
      <c r="I26" s="19"/>
      <c r="J26" s="19"/>
      <c r="K26" s="19"/>
      <c r="L26" s="19"/>
      <c r="M26" s="19"/>
    </row>
    <row r="27" spans="1:14" ht="13.8" x14ac:dyDescent="0.3">
      <c r="A27" s="19"/>
      <c r="B27" s="19"/>
      <c r="C27" s="19"/>
      <c r="D27" s="19"/>
      <c r="E27" s="19"/>
      <c r="F27" s="19"/>
      <c r="G27" s="19"/>
      <c r="H27" s="19"/>
      <c r="I27" s="19"/>
      <c r="J27" s="19"/>
      <c r="K27" s="19"/>
      <c r="L27" s="19"/>
      <c r="M27" s="19"/>
    </row>
    <row r="28" spans="1:14" ht="13.8" x14ac:dyDescent="0.3">
      <c r="A28" s="19"/>
      <c r="B28" s="19"/>
      <c r="C28" s="19"/>
      <c r="D28" s="19"/>
      <c r="E28" s="19"/>
      <c r="F28" s="19"/>
      <c r="G28" s="19"/>
      <c r="H28" s="19"/>
      <c r="I28" s="19"/>
      <c r="J28" s="19"/>
      <c r="K28" s="19"/>
      <c r="L28" s="19"/>
      <c r="M28" s="19"/>
    </row>
    <row r="29" spans="1:14" ht="13.8" x14ac:dyDescent="0.3">
      <c r="A29" s="19"/>
      <c r="B29" s="19"/>
      <c r="C29" s="19"/>
      <c r="D29" s="19"/>
      <c r="E29" s="19"/>
      <c r="F29" s="19"/>
      <c r="G29" s="19"/>
      <c r="H29" s="19"/>
      <c r="I29" s="19"/>
      <c r="J29" s="19"/>
      <c r="K29" s="19"/>
      <c r="L29" s="19"/>
      <c r="M29" s="19"/>
    </row>
    <row r="30" spans="1:14" ht="13.8" x14ac:dyDescent="0.3">
      <c r="A30" s="19"/>
      <c r="B30" s="19"/>
      <c r="C30" s="19"/>
      <c r="D30" s="19"/>
      <c r="E30" s="19"/>
      <c r="F30" s="19"/>
      <c r="G30" s="19"/>
      <c r="H30" s="19"/>
      <c r="I30" s="19"/>
      <c r="J30" s="19"/>
      <c r="K30" s="19"/>
      <c r="L30" s="19"/>
      <c r="M30" s="19"/>
    </row>
    <row r="31" spans="1:14" ht="24" customHeight="1" x14ac:dyDescent="0.25">
      <c r="A31" s="264" t="s">
        <v>339</v>
      </c>
      <c r="B31" s="264"/>
      <c r="C31" s="264"/>
      <c r="D31" s="264"/>
      <c r="E31" s="264"/>
      <c r="F31" s="264"/>
      <c r="G31" s="264"/>
      <c r="H31" s="264"/>
      <c r="I31" s="264"/>
      <c r="J31" s="264"/>
      <c r="K31" s="264"/>
      <c r="L31" s="264"/>
      <c r="M31" s="264"/>
      <c r="N31" s="48"/>
    </row>
    <row r="32" spans="1:14" ht="13.8" x14ac:dyDescent="0.25">
      <c r="A32" s="265" t="s">
        <v>342</v>
      </c>
      <c r="B32" s="265"/>
      <c r="C32" s="265"/>
      <c r="D32" s="265"/>
      <c r="E32" s="265"/>
      <c r="F32" s="265"/>
      <c r="G32" s="265"/>
      <c r="H32" s="265"/>
      <c r="I32" s="265"/>
      <c r="J32" s="265"/>
      <c r="K32" s="265"/>
      <c r="L32" s="265"/>
      <c r="M32" s="265"/>
      <c r="N32" s="49"/>
    </row>
    <row r="33" spans="1:13" x14ac:dyDescent="0.25">
      <c r="A33" s="239"/>
      <c r="B33" s="239"/>
      <c r="C33" s="239"/>
      <c r="D33" s="239"/>
      <c r="E33" s="239"/>
      <c r="F33" s="239"/>
      <c r="G33" s="239"/>
      <c r="H33" s="239"/>
      <c r="I33" s="239"/>
      <c r="J33" s="239"/>
      <c r="K33" s="239"/>
      <c r="L33" s="239"/>
      <c r="M33" s="239"/>
    </row>
    <row r="34" spans="1:13" ht="27.6" x14ac:dyDescent="0.25">
      <c r="A34" s="240" t="s">
        <v>202</v>
      </c>
      <c r="B34" s="241">
        <v>2015</v>
      </c>
      <c r="C34" s="241">
        <v>2016</v>
      </c>
      <c r="D34" s="241">
        <v>2017</v>
      </c>
      <c r="E34" s="241">
        <v>2018</v>
      </c>
      <c r="F34" s="241">
        <v>2019</v>
      </c>
      <c r="G34" s="241">
        <v>2020</v>
      </c>
      <c r="H34" s="241">
        <v>2021</v>
      </c>
      <c r="I34" s="241">
        <v>2022</v>
      </c>
      <c r="J34" s="241">
        <v>2023</v>
      </c>
      <c r="K34" s="241">
        <v>2024</v>
      </c>
      <c r="L34" s="241">
        <v>2025</v>
      </c>
      <c r="M34" s="242" t="s">
        <v>311</v>
      </c>
    </row>
    <row r="35" spans="1:13" ht="13.8" x14ac:dyDescent="0.25">
      <c r="A35" s="243" t="s">
        <v>12</v>
      </c>
      <c r="B35" s="244">
        <f t="shared" ref="B35:C37" si="1">B4/$B4*100</f>
        <v>100</v>
      </c>
      <c r="C35" s="244">
        <f t="shared" si="1"/>
        <v>100.7743770742243</v>
      </c>
      <c r="D35" s="244">
        <f t="shared" ref="D35:L35" si="2">D4/$B4*100</f>
        <v>103.80340304482958</v>
      </c>
      <c r="E35" s="244">
        <f t="shared" si="2"/>
        <v>106.66385713533163</v>
      </c>
      <c r="F35" s="244">
        <f t="shared" si="2"/>
        <v>109.05547068429648</v>
      </c>
      <c r="G35" s="244">
        <f t="shared" si="2"/>
        <v>112.95369541168414</v>
      </c>
      <c r="H35" s="244">
        <f t="shared" si="2"/>
        <v>115.56655955328452</v>
      </c>
      <c r="I35" s="244">
        <f t="shared" si="2"/>
        <v>115.29789811936996</v>
      </c>
      <c r="J35" s="244">
        <f t="shared" si="2"/>
        <v>114.82378970657959</v>
      </c>
      <c r="K35" s="244">
        <f t="shared" si="2"/>
        <v>112.66923036400991</v>
      </c>
      <c r="L35" s="244">
        <f t="shared" si="2"/>
        <v>109.84038350102723</v>
      </c>
      <c r="M35" s="245">
        <f>L35/K35-1</f>
        <v>-2.510753693659995E-2</v>
      </c>
    </row>
    <row r="36" spans="1:13" ht="13.8" x14ac:dyDescent="0.25">
      <c r="A36" s="243" t="s">
        <v>44</v>
      </c>
      <c r="B36" s="244">
        <f t="shared" si="1"/>
        <v>100</v>
      </c>
      <c r="C36" s="244">
        <f t="shared" si="1"/>
        <v>104.29205722742969</v>
      </c>
      <c r="D36" s="244">
        <f t="shared" ref="D36:L36" si="3">D5/$B5*100</f>
        <v>106.39697418187799</v>
      </c>
      <c r="E36" s="244">
        <f t="shared" si="3"/>
        <v>110.08057885216247</v>
      </c>
      <c r="F36" s="244">
        <f t="shared" si="3"/>
        <v>110.67258674560105</v>
      </c>
      <c r="G36" s="244">
        <f t="shared" si="3"/>
        <v>110.34369347146851</v>
      </c>
      <c r="H36" s="244">
        <f t="shared" si="3"/>
        <v>110.22858082552212</v>
      </c>
      <c r="I36" s="244">
        <f t="shared" si="3"/>
        <v>108.20588718960697</v>
      </c>
      <c r="J36" s="244">
        <f t="shared" si="3"/>
        <v>107.30143068574247</v>
      </c>
      <c r="K36" s="244">
        <f t="shared" si="3"/>
        <v>105.16362440388095</v>
      </c>
      <c r="L36" s="244">
        <f t="shared" si="3"/>
        <v>105.68985364249302</v>
      </c>
      <c r="M36" s="245">
        <f t="shared" ref="M36:M37" si="4">L36/K36-1</f>
        <v>5.0039093041438498E-3</v>
      </c>
    </row>
    <row r="37" spans="1:13" ht="13.8" x14ac:dyDescent="0.25">
      <c r="A37" s="243" t="s">
        <v>213</v>
      </c>
      <c r="B37" s="244">
        <f t="shared" si="1"/>
        <v>100</v>
      </c>
      <c r="C37" s="244">
        <f t="shared" si="1"/>
        <v>102.74433789022648</v>
      </c>
      <c r="D37" s="244">
        <f t="shared" ref="D37:L37" si="5">D6/$B6*100</f>
        <v>104.75413180983473</v>
      </c>
      <c r="E37" s="244">
        <f t="shared" si="5"/>
        <v>108.00856967965721</v>
      </c>
      <c r="F37" s="244">
        <f t="shared" si="5"/>
        <v>110.59987757600489</v>
      </c>
      <c r="G37" s="244">
        <f t="shared" si="5"/>
        <v>116.0069373597225</v>
      </c>
      <c r="H37" s="244">
        <f t="shared" si="5"/>
        <v>117.60865129565394</v>
      </c>
      <c r="I37" s="244">
        <f t="shared" si="5"/>
        <v>121.93429912262803</v>
      </c>
      <c r="J37" s="244">
        <f t="shared" si="5"/>
        <v>122.40359110385634</v>
      </c>
      <c r="K37" s="244">
        <f t="shared" si="5"/>
        <v>123.72985105080596</v>
      </c>
      <c r="L37" s="244">
        <f t="shared" si="5"/>
        <v>124.93368700265253</v>
      </c>
      <c r="M37" s="245">
        <f t="shared" si="4"/>
        <v>9.7295514511874792E-3</v>
      </c>
    </row>
    <row r="38" spans="1:13" x14ac:dyDescent="0.25">
      <c r="A38" s="255"/>
      <c r="B38" s="255"/>
      <c r="C38" s="255"/>
      <c r="D38" s="255"/>
      <c r="E38" s="255"/>
      <c r="F38" s="255"/>
      <c r="G38" s="255"/>
      <c r="H38" s="255"/>
      <c r="I38" s="255"/>
      <c r="J38" s="255"/>
      <c r="K38" s="255"/>
      <c r="L38" s="255"/>
      <c r="M38" s="255"/>
    </row>
    <row r="39" spans="1:13" ht="13.8" x14ac:dyDescent="0.25">
      <c r="A39" s="246" t="s">
        <v>8</v>
      </c>
      <c r="B39" s="244">
        <f t="shared" ref="B39:L39" si="6">B8/$B8*100</f>
        <v>100</v>
      </c>
      <c r="C39" s="244">
        <f t="shared" si="6"/>
        <v>101.94171972695463</v>
      </c>
      <c r="D39" s="244">
        <f t="shared" si="6"/>
        <v>104.52303103309815</v>
      </c>
      <c r="E39" s="244">
        <f t="shared" si="6"/>
        <v>107.63781334251132</v>
      </c>
      <c r="F39" s="244">
        <f t="shared" si="6"/>
        <v>109.77169735558998</v>
      </c>
      <c r="G39" s="244">
        <f t="shared" si="6"/>
        <v>113.35685194745597</v>
      </c>
      <c r="H39" s="244">
        <f t="shared" si="6"/>
        <v>115.20965984053232</v>
      </c>
      <c r="I39" s="244">
        <f t="shared" si="6"/>
        <v>115.92669075890552</v>
      </c>
      <c r="J39" s="244">
        <f t="shared" si="6"/>
        <v>115.64274651522975</v>
      </c>
      <c r="K39" s="244">
        <f t="shared" si="6"/>
        <v>114.46968393277118</v>
      </c>
      <c r="L39" s="244">
        <f t="shared" si="6"/>
        <v>113.48591751276315</v>
      </c>
      <c r="M39" s="245">
        <f>L39/K39-1</f>
        <v>-8.5941219212747333E-3</v>
      </c>
    </row>
    <row r="40" spans="1:13" x14ac:dyDescent="0.25">
      <c r="A40" s="239"/>
      <c r="B40" s="239"/>
      <c r="C40" s="239"/>
      <c r="D40" s="239"/>
      <c r="E40" s="239"/>
      <c r="F40" s="239"/>
      <c r="G40" s="239"/>
      <c r="H40" s="239"/>
      <c r="I40" s="239"/>
      <c r="J40" s="239"/>
      <c r="K40" s="239"/>
      <c r="L40" s="239"/>
      <c r="M40" s="239"/>
    </row>
    <row r="41" spans="1:13" x14ac:dyDescent="0.25">
      <c r="A41" s="239"/>
      <c r="B41" s="239"/>
      <c r="C41" s="239"/>
      <c r="D41" s="239"/>
      <c r="E41" s="239"/>
      <c r="F41" s="239"/>
      <c r="G41" s="239"/>
      <c r="H41" s="239"/>
      <c r="I41" s="239"/>
      <c r="J41" s="239"/>
      <c r="K41" s="239"/>
      <c r="L41" s="239"/>
      <c r="M41" s="239"/>
    </row>
  </sheetData>
  <sheetProtection selectLockedCells="1" selectUnlockedCells="1"/>
  <mergeCells count="2">
    <mergeCell ref="A31:M31"/>
    <mergeCell ref="A32:M32"/>
  </mergeCells>
  <pageMargins left="0.70866141732283472" right="0.70866141732283472" top="0.74803149606299213" bottom="0.74803149606299213" header="0.31496062992125984" footer="0.31496062992125984"/>
  <pageSetup paperSize="9" scale="79" firstPageNumber="0" fitToHeight="0" orientation="landscape" r:id="rId1"/>
  <headerFooter>
    <oddFooter>&amp;R&amp;"Arial,Gras"&amp;8Page &amp;P/&amp;N</oddFooter>
  </headerFooter>
  <ignoredErrors>
    <ignoredError sqref="B8:L8"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N72"/>
  <sheetViews>
    <sheetView showGridLines="0" view="pageBreakPreview" topLeftCell="A28" zoomScale="73" zoomScaleNormal="70" zoomScaleSheetLayoutView="73" zoomScalePageLayoutView="85" workbookViewId="0">
      <selection activeCell="C55" sqref="C55"/>
    </sheetView>
  </sheetViews>
  <sheetFormatPr baseColWidth="10" defaultColWidth="14.33203125" defaultRowHeight="12" x14ac:dyDescent="0.25"/>
  <cols>
    <col min="1" max="2" width="14.33203125" style="76" customWidth="1"/>
    <col min="3" max="3" width="39.33203125" style="76" customWidth="1"/>
    <col min="4" max="4" width="14.33203125" style="76" customWidth="1"/>
    <col min="5" max="5" width="19.33203125" style="76" customWidth="1"/>
    <col min="6" max="6" width="30.44140625" style="76" bestFit="1" customWidth="1"/>
    <col min="7" max="7" width="17.88671875" style="77" customWidth="1"/>
    <col min="8" max="8" width="18.88671875" style="78" customWidth="1"/>
    <col min="9" max="9" width="15" style="78" customWidth="1"/>
    <col min="10" max="10" width="13.33203125" style="78" customWidth="1"/>
    <col min="11" max="11" width="14" style="78" customWidth="1"/>
    <col min="12" max="12" width="13" style="78" customWidth="1"/>
    <col min="13" max="13" width="10.6640625" style="78" customWidth="1"/>
    <col min="14" max="14" width="14.88671875" style="78" customWidth="1"/>
    <col min="15" max="16384" width="14.33203125" style="72"/>
  </cols>
  <sheetData>
    <row r="1" spans="1:14" s="51" customFormat="1" ht="27.75" customHeight="1" x14ac:dyDescent="0.25">
      <c r="A1" s="193" t="s">
        <v>313</v>
      </c>
      <c r="B1" s="50"/>
      <c r="C1" s="50"/>
      <c r="E1" s="50"/>
      <c r="F1" s="50"/>
      <c r="G1" s="133"/>
      <c r="H1" s="131"/>
      <c r="I1" s="52"/>
      <c r="J1" s="131"/>
      <c r="K1" s="52"/>
      <c r="L1" s="52"/>
      <c r="M1" s="52"/>
      <c r="N1" s="52"/>
    </row>
    <row r="2" spans="1:14" x14ac:dyDescent="0.25">
      <c r="A2" s="70"/>
      <c r="B2" s="70"/>
      <c r="C2" s="70"/>
      <c r="D2" s="70"/>
      <c r="E2" s="70"/>
      <c r="F2" s="70"/>
      <c r="G2" s="134"/>
      <c r="H2" s="132"/>
      <c r="I2" s="71"/>
      <c r="J2" s="132"/>
      <c r="K2" s="71"/>
      <c r="L2" s="71"/>
      <c r="M2" s="71"/>
      <c r="N2" s="53"/>
    </row>
    <row r="3" spans="1:14" s="73" customFormat="1" ht="42" customHeight="1" x14ac:dyDescent="0.25">
      <c r="A3" s="215" t="s">
        <v>126</v>
      </c>
      <c r="B3" s="216" t="s">
        <v>269</v>
      </c>
      <c r="C3" s="216" t="s">
        <v>123</v>
      </c>
      <c r="D3" s="215" t="s">
        <v>120</v>
      </c>
      <c r="E3" s="216" t="s">
        <v>202</v>
      </c>
      <c r="F3" s="215" t="s">
        <v>121</v>
      </c>
      <c r="G3" s="216" t="s">
        <v>10</v>
      </c>
      <c r="H3" s="201" t="s">
        <v>125</v>
      </c>
      <c r="I3" s="201" t="s">
        <v>9</v>
      </c>
      <c r="J3" s="201" t="s">
        <v>209</v>
      </c>
      <c r="K3" s="201" t="s">
        <v>210</v>
      </c>
      <c r="L3" s="201" t="s">
        <v>7</v>
      </c>
      <c r="M3" s="236" t="s">
        <v>308</v>
      </c>
      <c r="N3" s="201" t="s">
        <v>124</v>
      </c>
    </row>
    <row r="4" spans="1:14" ht="19.5" customHeight="1" x14ac:dyDescent="0.25">
      <c r="A4" s="151" t="s">
        <v>17</v>
      </c>
      <c r="B4" s="151" t="s">
        <v>15</v>
      </c>
      <c r="C4" s="152" t="s">
        <v>143</v>
      </c>
      <c r="D4" s="151" t="s">
        <v>11</v>
      </c>
      <c r="E4" s="151" t="s">
        <v>12</v>
      </c>
      <c r="F4" s="151" t="s">
        <v>12</v>
      </c>
      <c r="G4" s="194" t="s">
        <v>16</v>
      </c>
      <c r="H4" s="153">
        <v>783</v>
      </c>
      <c r="I4" s="153">
        <v>89</v>
      </c>
      <c r="J4" s="153">
        <v>0</v>
      </c>
      <c r="K4" s="153">
        <v>0</v>
      </c>
      <c r="L4" s="153">
        <v>0</v>
      </c>
      <c r="M4" s="237">
        <v>30</v>
      </c>
      <c r="N4" s="167">
        <f>SUM(H4:L4)</f>
        <v>872</v>
      </c>
    </row>
    <row r="5" spans="1:14" ht="19.5" customHeight="1" x14ac:dyDescent="0.25">
      <c r="A5" s="151" t="s">
        <v>19</v>
      </c>
      <c r="B5" s="151" t="s">
        <v>15</v>
      </c>
      <c r="C5" s="152" t="s">
        <v>270</v>
      </c>
      <c r="D5" s="151" t="s">
        <v>11</v>
      </c>
      <c r="E5" s="151" t="s">
        <v>12</v>
      </c>
      <c r="F5" s="151" t="s">
        <v>12</v>
      </c>
      <c r="G5" s="194" t="s">
        <v>16</v>
      </c>
      <c r="H5" s="153">
        <v>1127</v>
      </c>
      <c r="I5" s="154">
        <v>84</v>
      </c>
      <c r="J5" s="153">
        <v>0</v>
      </c>
      <c r="K5" s="154">
        <v>0</v>
      </c>
      <c r="L5" s="154">
        <v>0</v>
      </c>
      <c r="M5" s="238">
        <v>30</v>
      </c>
      <c r="N5" s="167">
        <f t="shared" ref="N5:N37" si="0">SUM(H5:L5)</f>
        <v>1211</v>
      </c>
    </row>
    <row r="6" spans="1:14" ht="19.5" customHeight="1" x14ac:dyDescent="0.25">
      <c r="A6" s="151" t="s">
        <v>21</v>
      </c>
      <c r="B6" s="151" t="s">
        <v>15</v>
      </c>
      <c r="C6" s="152" t="s">
        <v>144</v>
      </c>
      <c r="D6" s="151" t="s">
        <v>11</v>
      </c>
      <c r="E6" s="151" t="s">
        <v>12</v>
      </c>
      <c r="F6" s="151" t="s">
        <v>12</v>
      </c>
      <c r="G6" s="195" t="s">
        <v>16</v>
      </c>
      <c r="H6" s="153">
        <v>763</v>
      </c>
      <c r="I6" s="154">
        <v>0</v>
      </c>
      <c r="J6" s="153">
        <v>0</v>
      </c>
      <c r="K6" s="154">
        <v>0</v>
      </c>
      <c r="L6" s="154">
        <v>0</v>
      </c>
      <c r="M6" s="238">
        <v>41</v>
      </c>
      <c r="N6" s="167">
        <f t="shared" si="0"/>
        <v>763</v>
      </c>
    </row>
    <row r="7" spans="1:14" ht="19.5" customHeight="1" x14ac:dyDescent="0.25">
      <c r="A7" s="151" t="s">
        <v>70</v>
      </c>
      <c r="B7" s="151" t="s">
        <v>15</v>
      </c>
      <c r="C7" s="152" t="s">
        <v>271</v>
      </c>
      <c r="D7" s="151" t="s">
        <v>11</v>
      </c>
      <c r="E7" s="151" t="s">
        <v>58</v>
      </c>
      <c r="F7" s="151" t="s">
        <v>67</v>
      </c>
      <c r="G7" s="195" t="s">
        <v>16</v>
      </c>
      <c r="H7" s="153">
        <v>952</v>
      </c>
      <c r="I7" s="154">
        <v>111</v>
      </c>
      <c r="J7" s="153">
        <v>0</v>
      </c>
      <c r="K7" s="154">
        <v>0</v>
      </c>
      <c r="L7" s="154">
        <v>0</v>
      </c>
      <c r="M7" s="238">
        <v>10</v>
      </c>
      <c r="N7" s="167">
        <f t="shared" si="0"/>
        <v>1063</v>
      </c>
    </row>
    <row r="8" spans="1:14" ht="19.5" customHeight="1" x14ac:dyDescent="0.25">
      <c r="A8" s="151" t="s">
        <v>47</v>
      </c>
      <c r="B8" s="151" t="s">
        <v>15</v>
      </c>
      <c r="C8" s="152" t="s">
        <v>147</v>
      </c>
      <c r="D8" s="151" t="s">
        <v>11</v>
      </c>
      <c r="E8" s="151" t="s">
        <v>44</v>
      </c>
      <c r="F8" s="151" t="s">
        <v>44</v>
      </c>
      <c r="G8" s="195" t="s">
        <v>16</v>
      </c>
      <c r="H8" s="153">
        <v>650</v>
      </c>
      <c r="I8" s="154">
        <v>191</v>
      </c>
      <c r="J8" s="153">
        <v>0</v>
      </c>
      <c r="K8" s="154">
        <v>0</v>
      </c>
      <c r="L8" s="154">
        <v>0</v>
      </c>
      <c r="M8" s="238">
        <v>22</v>
      </c>
      <c r="N8" s="167">
        <f t="shared" si="0"/>
        <v>841</v>
      </c>
    </row>
    <row r="9" spans="1:14" ht="19.5" customHeight="1" x14ac:dyDescent="0.25">
      <c r="A9" s="151" t="s">
        <v>18</v>
      </c>
      <c r="B9" s="151" t="s">
        <v>15</v>
      </c>
      <c r="C9" s="152" t="s">
        <v>272</v>
      </c>
      <c r="D9" s="151" t="s">
        <v>11</v>
      </c>
      <c r="E9" s="151" t="s">
        <v>12</v>
      </c>
      <c r="F9" s="151" t="s">
        <v>12</v>
      </c>
      <c r="G9" s="195" t="s">
        <v>16</v>
      </c>
      <c r="H9" s="153">
        <v>550</v>
      </c>
      <c r="I9" s="154">
        <v>0</v>
      </c>
      <c r="J9" s="153">
        <v>0</v>
      </c>
      <c r="K9" s="154">
        <v>0</v>
      </c>
      <c r="L9" s="154">
        <v>0</v>
      </c>
      <c r="M9" s="238">
        <v>17</v>
      </c>
      <c r="N9" s="167">
        <f t="shared" si="0"/>
        <v>550</v>
      </c>
    </row>
    <row r="10" spans="1:14" ht="19.5" customHeight="1" x14ac:dyDescent="0.25">
      <c r="A10" s="151" t="s">
        <v>57</v>
      </c>
      <c r="B10" s="151" t="s">
        <v>15</v>
      </c>
      <c r="C10" s="152" t="s">
        <v>148</v>
      </c>
      <c r="D10" s="151" t="s">
        <v>11</v>
      </c>
      <c r="E10" s="151" t="s">
        <v>44</v>
      </c>
      <c r="F10" s="151" t="s">
        <v>56</v>
      </c>
      <c r="G10" s="195" t="s">
        <v>16</v>
      </c>
      <c r="H10" s="153">
        <v>141</v>
      </c>
      <c r="I10" s="154">
        <v>47</v>
      </c>
      <c r="J10" s="153">
        <v>0</v>
      </c>
      <c r="K10" s="154">
        <v>0</v>
      </c>
      <c r="L10" s="154">
        <v>0</v>
      </c>
      <c r="M10" s="238">
        <v>12</v>
      </c>
      <c r="N10" s="167">
        <f t="shared" si="0"/>
        <v>188</v>
      </c>
    </row>
    <row r="11" spans="1:14" ht="19.5" customHeight="1" x14ac:dyDescent="0.25">
      <c r="A11" s="151" t="s">
        <v>43</v>
      </c>
      <c r="B11" s="151" t="s">
        <v>15</v>
      </c>
      <c r="C11" s="152" t="s">
        <v>149</v>
      </c>
      <c r="D11" s="151" t="s">
        <v>11</v>
      </c>
      <c r="E11" s="151" t="s">
        <v>12</v>
      </c>
      <c r="F11" s="151" t="s">
        <v>42</v>
      </c>
      <c r="G11" s="195" t="s">
        <v>16</v>
      </c>
      <c r="H11" s="153">
        <v>639</v>
      </c>
      <c r="I11" s="154">
        <v>67</v>
      </c>
      <c r="J11" s="153">
        <v>0</v>
      </c>
      <c r="K11" s="154">
        <v>0</v>
      </c>
      <c r="L11" s="154">
        <v>0</v>
      </c>
      <c r="M11" s="238">
        <v>14</v>
      </c>
      <c r="N11" s="167">
        <f t="shared" si="0"/>
        <v>706</v>
      </c>
    </row>
    <row r="12" spans="1:14" ht="19.5" customHeight="1" x14ac:dyDescent="0.25">
      <c r="A12" s="151" t="s">
        <v>37</v>
      </c>
      <c r="B12" s="151" t="s">
        <v>15</v>
      </c>
      <c r="C12" s="152" t="s">
        <v>273</v>
      </c>
      <c r="D12" s="151" t="s">
        <v>11</v>
      </c>
      <c r="E12" s="151" t="s">
        <v>12</v>
      </c>
      <c r="F12" s="151" t="s">
        <v>38</v>
      </c>
      <c r="G12" s="196" t="s">
        <v>204</v>
      </c>
      <c r="H12" s="153">
        <v>859</v>
      </c>
      <c r="I12" s="154">
        <v>83</v>
      </c>
      <c r="J12" s="153">
        <v>0</v>
      </c>
      <c r="K12" s="154">
        <v>0</v>
      </c>
      <c r="L12" s="154">
        <v>0</v>
      </c>
      <c r="M12" s="238">
        <v>15</v>
      </c>
      <c r="N12" s="167">
        <f t="shared" si="0"/>
        <v>942</v>
      </c>
    </row>
    <row r="13" spans="1:14" ht="19.5" customHeight="1" x14ac:dyDescent="0.25">
      <c r="A13" s="151" t="s">
        <v>32</v>
      </c>
      <c r="B13" s="151" t="s">
        <v>15</v>
      </c>
      <c r="C13" s="152" t="s">
        <v>274</v>
      </c>
      <c r="D13" s="151" t="s">
        <v>11</v>
      </c>
      <c r="E13" s="151" t="s">
        <v>12</v>
      </c>
      <c r="F13" s="151" t="s">
        <v>30</v>
      </c>
      <c r="G13" s="195" t="s">
        <v>16</v>
      </c>
      <c r="H13" s="153">
        <v>866</v>
      </c>
      <c r="I13" s="154">
        <v>0</v>
      </c>
      <c r="J13" s="153">
        <v>0</v>
      </c>
      <c r="K13" s="154">
        <v>0</v>
      </c>
      <c r="L13" s="154">
        <v>0</v>
      </c>
      <c r="M13" s="238">
        <v>23</v>
      </c>
      <c r="N13" s="167">
        <f t="shared" si="0"/>
        <v>866</v>
      </c>
    </row>
    <row r="14" spans="1:14" ht="19.5" customHeight="1" x14ac:dyDescent="0.25">
      <c r="A14" s="151" t="s">
        <v>64</v>
      </c>
      <c r="B14" s="151" t="s">
        <v>15</v>
      </c>
      <c r="C14" s="152" t="s">
        <v>275</v>
      </c>
      <c r="D14" s="151" t="s">
        <v>11</v>
      </c>
      <c r="E14" s="151" t="s">
        <v>58</v>
      </c>
      <c r="F14" s="151" t="s">
        <v>63</v>
      </c>
      <c r="G14" s="195" t="s">
        <v>16</v>
      </c>
      <c r="H14" s="153">
        <v>609</v>
      </c>
      <c r="I14" s="154">
        <v>74</v>
      </c>
      <c r="J14" s="153">
        <v>0</v>
      </c>
      <c r="K14" s="154">
        <v>0</v>
      </c>
      <c r="L14" s="154">
        <v>0</v>
      </c>
      <c r="M14" s="238">
        <v>18</v>
      </c>
      <c r="N14" s="167">
        <f t="shared" si="0"/>
        <v>683</v>
      </c>
    </row>
    <row r="15" spans="1:14" ht="19.5" customHeight="1" x14ac:dyDescent="0.25">
      <c r="A15" s="151" t="s">
        <v>29</v>
      </c>
      <c r="B15" s="151" t="s">
        <v>15</v>
      </c>
      <c r="C15" s="152" t="s">
        <v>150</v>
      </c>
      <c r="D15" s="151" t="s">
        <v>11</v>
      </c>
      <c r="E15" s="151" t="s">
        <v>58</v>
      </c>
      <c r="F15" s="151" t="s">
        <v>28</v>
      </c>
      <c r="G15" s="195" t="s">
        <v>16</v>
      </c>
      <c r="H15" s="153">
        <v>517</v>
      </c>
      <c r="I15" s="154">
        <v>55</v>
      </c>
      <c r="J15" s="153">
        <v>0</v>
      </c>
      <c r="K15" s="154">
        <v>9</v>
      </c>
      <c r="L15" s="154">
        <v>0</v>
      </c>
      <c r="M15" s="238">
        <v>0</v>
      </c>
      <c r="N15" s="167">
        <f t="shared" si="0"/>
        <v>581</v>
      </c>
    </row>
    <row r="16" spans="1:14" ht="19.5" customHeight="1" x14ac:dyDescent="0.25">
      <c r="A16" s="151" t="s">
        <v>55</v>
      </c>
      <c r="B16" s="151" t="s">
        <v>15</v>
      </c>
      <c r="C16" s="152" t="s">
        <v>152</v>
      </c>
      <c r="D16" s="151" t="s">
        <v>11</v>
      </c>
      <c r="E16" s="151" t="s">
        <v>44</v>
      </c>
      <c r="F16" s="151" t="s">
        <v>53</v>
      </c>
      <c r="G16" s="195" t="s">
        <v>16</v>
      </c>
      <c r="H16" s="153">
        <v>762</v>
      </c>
      <c r="I16" s="154">
        <v>0</v>
      </c>
      <c r="J16" s="153">
        <v>0</v>
      </c>
      <c r="K16" s="154">
        <v>0</v>
      </c>
      <c r="L16" s="154">
        <v>0</v>
      </c>
      <c r="M16" s="238">
        <v>25</v>
      </c>
      <c r="N16" s="167">
        <f t="shared" si="0"/>
        <v>762</v>
      </c>
    </row>
    <row r="17" spans="1:14" ht="19.5" customHeight="1" x14ac:dyDescent="0.25">
      <c r="A17" s="151" t="s">
        <v>33</v>
      </c>
      <c r="B17" s="151" t="s">
        <v>15</v>
      </c>
      <c r="C17" s="152" t="s">
        <v>153</v>
      </c>
      <c r="D17" s="151" t="s">
        <v>11</v>
      </c>
      <c r="E17" s="151" t="s">
        <v>12</v>
      </c>
      <c r="F17" s="151" t="s">
        <v>30</v>
      </c>
      <c r="G17" s="195" t="s">
        <v>16</v>
      </c>
      <c r="H17" s="153">
        <v>543</v>
      </c>
      <c r="I17" s="154">
        <v>0</v>
      </c>
      <c r="J17" s="153">
        <v>0</v>
      </c>
      <c r="K17" s="154">
        <v>0</v>
      </c>
      <c r="L17" s="154">
        <v>0</v>
      </c>
      <c r="M17" s="238">
        <v>18</v>
      </c>
      <c r="N17" s="167">
        <f t="shared" si="0"/>
        <v>543</v>
      </c>
    </row>
    <row r="18" spans="1:14" ht="19.5" customHeight="1" x14ac:dyDescent="0.25">
      <c r="A18" s="151" t="s">
        <v>46</v>
      </c>
      <c r="B18" s="151" t="s">
        <v>15</v>
      </c>
      <c r="C18" s="152" t="s">
        <v>154</v>
      </c>
      <c r="D18" s="151" t="s">
        <v>11</v>
      </c>
      <c r="E18" s="151" t="s">
        <v>44</v>
      </c>
      <c r="F18" s="151" t="s">
        <v>45</v>
      </c>
      <c r="G18" s="195" t="s">
        <v>16</v>
      </c>
      <c r="H18" s="153">
        <v>127</v>
      </c>
      <c r="I18" s="154">
        <v>26</v>
      </c>
      <c r="J18" s="153">
        <v>0</v>
      </c>
      <c r="K18" s="154">
        <v>0</v>
      </c>
      <c r="L18" s="154">
        <v>0</v>
      </c>
      <c r="M18" s="238">
        <v>13</v>
      </c>
      <c r="N18" s="167">
        <f t="shared" si="0"/>
        <v>153</v>
      </c>
    </row>
    <row r="19" spans="1:14" ht="19.5" customHeight="1" x14ac:dyDescent="0.25">
      <c r="A19" s="151" t="s">
        <v>50</v>
      </c>
      <c r="B19" s="151" t="s">
        <v>15</v>
      </c>
      <c r="C19" s="152" t="s">
        <v>156</v>
      </c>
      <c r="D19" s="151" t="s">
        <v>11</v>
      </c>
      <c r="E19" s="151" t="s">
        <v>44</v>
      </c>
      <c r="F19" s="151" t="s">
        <v>44</v>
      </c>
      <c r="G19" s="195" t="s">
        <v>16</v>
      </c>
      <c r="H19" s="153">
        <v>537</v>
      </c>
      <c r="I19" s="154">
        <v>0</v>
      </c>
      <c r="J19" s="153">
        <v>0</v>
      </c>
      <c r="K19" s="154">
        <v>0</v>
      </c>
      <c r="L19" s="154">
        <v>0</v>
      </c>
      <c r="M19" s="238">
        <v>22</v>
      </c>
      <c r="N19" s="167">
        <f t="shared" si="0"/>
        <v>537</v>
      </c>
    </row>
    <row r="20" spans="1:14" ht="19.5" customHeight="1" x14ac:dyDescent="0.25">
      <c r="A20" s="151" t="s">
        <v>20</v>
      </c>
      <c r="B20" s="151" t="s">
        <v>15</v>
      </c>
      <c r="C20" s="152" t="s">
        <v>276</v>
      </c>
      <c r="D20" s="151" t="s">
        <v>11</v>
      </c>
      <c r="E20" s="151" t="s">
        <v>12</v>
      </c>
      <c r="F20" s="151" t="s">
        <v>12</v>
      </c>
      <c r="G20" s="195" t="s">
        <v>16</v>
      </c>
      <c r="H20" s="153">
        <v>693</v>
      </c>
      <c r="I20" s="154">
        <v>0</v>
      </c>
      <c r="J20" s="153">
        <v>0</v>
      </c>
      <c r="K20" s="154">
        <v>0</v>
      </c>
      <c r="L20" s="154">
        <v>0</v>
      </c>
      <c r="M20" s="238">
        <v>29</v>
      </c>
      <c r="N20" s="167">
        <f t="shared" si="0"/>
        <v>693</v>
      </c>
    </row>
    <row r="21" spans="1:14" ht="19.5" customHeight="1" x14ac:dyDescent="0.25">
      <c r="A21" s="151" t="s">
        <v>68</v>
      </c>
      <c r="B21" s="151" t="s">
        <v>15</v>
      </c>
      <c r="C21" s="152" t="s">
        <v>157</v>
      </c>
      <c r="D21" s="151" t="s">
        <v>11</v>
      </c>
      <c r="E21" s="151" t="s">
        <v>58</v>
      </c>
      <c r="F21" s="151" t="s">
        <v>67</v>
      </c>
      <c r="G21" s="195" t="s">
        <v>16</v>
      </c>
      <c r="H21" s="153">
        <v>916</v>
      </c>
      <c r="I21" s="154">
        <v>0</v>
      </c>
      <c r="J21" s="153">
        <v>0</v>
      </c>
      <c r="K21" s="154">
        <v>0</v>
      </c>
      <c r="L21" s="154">
        <v>0</v>
      </c>
      <c r="M21" s="238">
        <v>21</v>
      </c>
      <c r="N21" s="167">
        <f t="shared" si="0"/>
        <v>916</v>
      </c>
    </row>
    <row r="22" spans="1:14" ht="19.5" customHeight="1" x14ac:dyDescent="0.25">
      <c r="A22" s="151" t="s">
        <v>49</v>
      </c>
      <c r="B22" s="151" t="s">
        <v>15</v>
      </c>
      <c r="C22" s="152" t="s">
        <v>159</v>
      </c>
      <c r="D22" s="151" t="s">
        <v>11</v>
      </c>
      <c r="E22" s="151" t="s">
        <v>44</v>
      </c>
      <c r="F22" s="151" t="s">
        <v>44</v>
      </c>
      <c r="G22" s="195" t="s">
        <v>16</v>
      </c>
      <c r="H22" s="153">
        <v>419</v>
      </c>
      <c r="I22" s="154">
        <v>0</v>
      </c>
      <c r="J22" s="153">
        <v>0</v>
      </c>
      <c r="K22" s="154">
        <v>0</v>
      </c>
      <c r="L22" s="154">
        <v>0</v>
      </c>
      <c r="M22" s="238">
        <v>31</v>
      </c>
      <c r="N22" s="167">
        <f t="shared" si="0"/>
        <v>419</v>
      </c>
    </row>
    <row r="23" spans="1:14" ht="19.5" customHeight="1" x14ac:dyDescent="0.25">
      <c r="A23" s="151" t="s">
        <v>31</v>
      </c>
      <c r="B23" s="151" t="s">
        <v>15</v>
      </c>
      <c r="C23" s="152" t="s">
        <v>277</v>
      </c>
      <c r="D23" s="151" t="s">
        <v>11</v>
      </c>
      <c r="E23" s="151" t="s">
        <v>12</v>
      </c>
      <c r="F23" s="151" t="s">
        <v>30</v>
      </c>
      <c r="G23" s="195" t="s">
        <v>16</v>
      </c>
      <c r="H23" s="153">
        <v>756</v>
      </c>
      <c r="I23" s="154">
        <v>171</v>
      </c>
      <c r="J23" s="153">
        <v>0</v>
      </c>
      <c r="K23" s="154">
        <v>0</v>
      </c>
      <c r="L23" s="154">
        <v>0</v>
      </c>
      <c r="M23" s="238">
        <v>24</v>
      </c>
      <c r="N23" s="167">
        <f t="shared" si="0"/>
        <v>927</v>
      </c>
    </row>
    <row r="24" spans="1:14" ht="19.5" customHeight="1" x14ac:dyDescent="0.25">
      <c r="A24" s="151" t="s">
        <v>72</v>
      </c>
      <c r="B24" s="151" t="s">
        <v>15</v>
      </c>
      <c r="C24" s="152" t="s">
        <v>278</v>
      </c>
      <c r="D24" s="151" t="s">
        <v>11</v>
      </c>
      <c r="E24" s="151" t="s">
        <v>58</v>
      </c>
      <c r="F24" s="151" t="s">
        <v>67</v>
      </c>
      <c r="G24" s="195" t="s">
        <v>16</v>
      </c>
      <c r="H24" s="153">
        <v>977</v>
      </c>
      <c r="I24" s="154">
        <v>82</v>
      </c>
      <c r="J24" s="153">
        <v>0</v>
      </c>
      <c r="K24" s="154">
        <v>0</v>
      </c>
      <c r="L24" s="154">
        <v>0</v>
      </c>
      <c r="M24" s="238">
        <v>12</v>
      </c>
      <c r="N24" s="167">
        <f t="shared" si="0"/>
        <v>1059</v>
      </c>
    </row>
    <row r="25" spans="1:14" ht="19.5" customHeight="1" x14ac:dyDescent="0.25">
      <c r="A25" s="151" t="s">
        <v>60</v>
      </c>
      <c r="B25" s="151" t="s">
        <v>15</v>
      </c>
      <c r="C25" s="152" t="s">
        <v>162</v>
      </c>
      <c r="D25" s="151" t="s">
        <v>11</v>
      </c>
      <c r="E25" s="151" t="s">
        <v>58</v>
      </c>
      <c r="F25" s="151" t="s">
        <v>59</v>
      </c>
      <c r="G25" s="195" t="s">
        <v>16</v>
      </c>
      <c r="H25" s="153">
        <v>579</v>
      </c>
      <c r="I25" s="154">
        <v>39</v>
      </c>
      <c r="J25" s="153">
        <v>0</v>
      </c>
      <c r="K25" s="154">
        <v>0</v>
      </c>
      <c r="L25" s="154">
        <v>0</v>
      </c>
      <c r="M25" s="238">
        <v>47</v>
      </c>
      <c r="N25" s="167">
        <f t="shared" si="0"/>
        <v>618</v>
      </c>
    </row>
    <row r="26" spans="1:14" ht="19.5" customHeight="1" x14ac:dyDescent="0.25">
      <c r="A26" s="151" t="s">
        <v>71</v>
      </c>
      <c r="B26" s="151" t="s">
        <v>15</v>
      </c>
      <c r="C26" s="152" t="s">
        <v>279</v>
      </c>
      <c r="D26" s="151" t="s">
        <v>11</v>
      </c>
      <c r="E26" s="151" t="s">
        <v>58</v>
      </c>
      <c r="F26" s="151" t="s">
        <v>67</v>
      </c>
      <c r="G26" s="195" t="s">
        <v>16</v>
      </c>
      <c r="H26" s="153">
        <v>824</v>
      </c>
      <c r="I26" s="154">
        <v>0</v>
      </c>
      <c r="J26" s="153">
        <v>0</v>
      </c>
      <c r="K26" s="154">
        <v>0</v>
      </c>
      <c r="L26" s="154">
        <v>0</v>
      </c>
      <c r="M26" s="238">
        <v>37</v>
      </c>
      <c r="N26" s="167">
        <f t="shared" si="0"/>
        <v>824</v>
      </c>
    </row>
    <row r="27" spans="1:14" ht="19.5" customHeight="1" x14ac:dyDescent="0.25">
      <c r="A27" s="151" t="s">
        <v>39</v>
      </c>
      <c r="B27" s="151" t="s">
        <v>15</v>
      </c>
      <c r="C27" s="152" t="s">
        <v>280</v>
      </c>
      <c r="D27" s="151" t="s">
        <v>11</v>
      </c>
      <c r="E27" s="151" t="s">
        <v>12</v>
      </c>
      <c r="F27" s="151" t="s">
        <v>38</v>
      </c>
      <c r="G27" s="195" t="s">
        <v>16</v>
      </c>
      <c r="H27" s="153">
        <v>581</v>
      </c>
      <c r="I27" s="154">
        <v>0</v>
      </c>
      <c r="J27" s="153">
        <v>0</v>
      </c>
      <c r="K27" s="154">
        <v>0</v>
      </c>
      <c r="L27" s="154">
        <v>0</v>
      </c>
      <c r="M27" s="238">
        <v>40</v>
      </c>
      <c r="N27" s="167">
        <f t="shared" si="0"/>
        <v>581</v>
      </c>
    </row>
    <row r="28" spans="1:14" ht="19.5" customHeight="1" x14ac:dyDescent="0.25">
      <c r="A28" s="151" t="s">
        <v>65</v>
      </c>
      <c r="B28" s="151" t="s">
        <v>15</v>
      </c>
      <c r="C28" s="152" t="s">
        <v>164</v>
      </c>
      <c r="D28" s="151" t="s">
        <v>11</v>
      </c>
      <c r="E28" s="151" t="s">
        <v>58</v>
      </c>
      <c r="F28" s="151" t="s">
        <v>63</v>
      </c>
      <c r="G28" s="195" t="s">
        <v>16</v>
      </c>
      <c r="H28" s="153">
        <v>582</v>
      </c>
      <c r="I28" s="154">
        <v>14</v>
      </c>
      <c r="J28" s="153">
        <v>0</v>
      </c>
      <c r="K28" s="154">
        <v>0</v>
      </c>
      <c r="L28" s="154">
        <v>0</v>
      </c>
      <c r="M28" s="238">
        <v>25</v>
      </c>
      <c r="N28" s="167">
        <f t="shared" si="0"/>
        <v>596</v>
      </c>
    </row>
    <row r="29" spans="1:14" ht="19.5" customHeight="1" x14ac:dyDescent="0.25">
      <c r="A29" s="151" t="s">
        <v>54</v>
      </c>
      <c r="B29" s="151" t="s">
        <v>15</v>
      </c>
      <c r="C29" s="152" t="s">
        <v>281</v>
      </c>
      <c r="D29" s="151" t="s">
        <v>11</v>
      </c>
      <c r="E29" s="151" t="s">
        <v>44</v>
      </c>
      <c r="F29" s="151" t="s">
        <v>53</v>
      </c>
      <c r="G29" s="195" t="s">
        <v>16</v>
      </c>
      <c r="H29" s="153">
        <v>711</v>
      </c>
      <c r="I29" s="154">
        <v>68</v>
      </c>
      <c r="J29" s="153">
        <v>0</v>
      </c>
      <c r="K29" s="154">
        <v>0</v>
      </c>
      <c r="L29" s="154">
        <v>0</v>
      </c>
      <c r="M29" s="238">
        <v>21</v>
      </c>
      <c r="N29" s="167">
        <f t="shared" si="0"/>
        <v>779</v>
      </c>
    </row>
    <row r="30" spans="1:14" ht="19.5" customHeight="1" x14ac:dyDescent="0.25">
      <c r="A30" s="151" t="s">
        <v>62</v>
      </c>
      <c r="B30" s="151" t="s">
        <v>15</v>
      </c>
      <c r="C30" s="152" t="s">
        <v>165</v>
      </c>
      <c r="D30" s="151" t="s">
        <v>11</v>
      </c>
      <c r="E30" s="151" t="s">
        <v>58</v>
      </c>
      <c r="F30" s="151" t="s">
        <v>61</v>
      </c>
      <c r="G30" s="195" t="s">
        <v>16</v>
      </c>
      <c r="H30" s="153">
        <v>458</v>
      </c>
      <c r="I30" s="154">
        <v>71</v>
      </c>
      <c r="J30" s="153">
        <v>0</v>
      </c>
      <c r="K30" s="154">
        <v>0</v>
      </c>
      <c r="L30" s="154">
        <v>0</v>
      </c>
      <c r="M30" s="238">
        <v>1</v>
      </c>
      <c r="N30" s="167">
        <f t="shared" si="0"/>
        <v>529</v>
      </c>
    </row>
    <row r="31" spans="1:14" ht="19.5" customHeight="1" x14ac:dyDescent="0.25">
      <c r="A31" s="151" t="s">
        <v>36</v>
      </c>
      <c r="B31" s="151" t="s">
        <v>15</v>
      </c>
      <c r="C31" s="152" t="s">
        <v>166</v>
      </c>
      <c r="D31" s="151" t="s">
        <v>11</v>
      </c>
      <c r="E31" s="151" t="s">
        <v>58</v>
      </c>
      <c r="F31" s="151" t="s">
        <v>35</v>
      </c>
      <c r="G31" s="195" t="s">
        <v>16</v>
      </c>
      <c r="H31" s="153">
        <v>193</v>
      </c>
      <c r="I31" s="154">
        <v>33</v>
      </c>
      <c r="J31" s="153">
        <v>0</v>
      </c>
      <c r="K31" s="154">
        <v>0</v>
      </c>
      <c r="L31" s="154">
        <v>0</v>
      </c>
      <c r="M31" s="238">
        <v>8</v>
      </c>
      <c r="N31" s="167">
        <f t="shared" si="0"/>
        <v>226</v>
      </c>
    </row>
    <row r="32" spans="1:14" ht="19.5" customHeight="1" x14ac:dyDescent="0.25">
      <c r="A32" s="151" t="s">
        <v>69</v>
      </c>
      <c r="B32" s="151" t="s">
        <v>15</v>
      </c>
      <c r="C32" s="152" t="s">
        <v>282</v>
      </c>
      <c r="D32" s="151" t="s">
        <v>11</v>
      </c>
      <c r="E32" s="151" t="s">
        <v>58</v>
      </c>
      <c r="F32" s="151" t="s">
        <v>67</v>
      </c>
      <c r="G32" s="195" t="s">
        <v>16</v>
      </c>
      <c r="H32" s="153">
        <v>894</v>
      </c>
      <c r="I32" s="154">
        <v>0</v>
      </c>
      <c r="J32" s="153">
        <v>0</v>
      </c>
      <c r="K32" s="154">
        <v>0</v>
      </c>
      <c r="L32" s="154">
        <v>0</v>
      </c>
      <c r="M32" s="238">
        <v>32</v>
      </c>
      <c r="N32" s="167">
        <f t="shared" si="0"/>
        <v>894</v>
      </c>
    </row>
    <row r="33" spans="1:14" ht="19.5" customHeight="1" x14ac:dyDescent="0.25">
      <c r="A33" s="151" t="s">
        <v>14</v>
      </c>
      <c r="B33" s="151" t="s">
        <v>15</v>
      </c>
      <c r="C33" s="152" t="s">
        <v>169</v>
      </c>
      <c r="D33" s="151" t="s">
        <v>11</v>
      </c>
      <c r="E33" s="151" t="s">
        <v>12</v>
      </c>
      <c r="F33" s="151" t="s">
        <v>13</v>
      </c>
      <c r="G33" s="195" t="s">
        <v>16</v>
      </c>
      <c r="H33" s="153">
        <v>76</v>
      </c>
      <c r="I33" s="154">
        <v>26</v>
      </c>
      <c r="J33" s="153">
        <v>0</v>
      </c>
      <c r="K33" s="154">
        <v>0</v>
      </c>
      <c r="L33" s="154">
        <v>0</v>
      </c>
      <c r="M33" s="238">
        <v>5</v>
      </c>
      <c r="N33" s="167">
        <f t="shared" si="0"/>
        <v>102</v>
      </c>
    </row>
    <row r="34" spans="1:14" ht="19.5" customHeight="1" x14ac:dyDescent="0.25">
      <c r="A34" s="151" t="s">
        <v>48</v>
      </c>
      <c r="B34" s="151" t="s">
        <v>15</v>
      </c>
      <c r="C34" s="152" t="s">
        <v>170</v>
      </c>
      <c r="D34" s="151" t="s">
        <v>11</v>
      </c>
      <c r="E34" s="151" t="s">
        <v>44</v>
      </c>
      <c r="F34" s="151" t="s">
        <v>44</v>
      </c>
      <c r="G34" s="195" t="s">
        <v>16</v>
      </c>
      <c r="H34" s="153">
        <v>433</v>
      </c>
      <c r="I34" s="154">
        <v>0</v>
      </c>
      <c r="J34" s="153">
        <v>0</v>
      </c>
      <c r="K34" s="154">
        <v>0</v>
      </c>
      <c r="L34" s="154">
        <v>0</v>
      </c>
      <c r="M34" s="238">
        <v>24</v>
      </c>
      <c r="N34" s="167">
        <f t="shared" si="0"/>
        <v>433</v>
      </c>
    </row>
    <row r="35" spans="1:14" ht="19.5" customHeight="1" x14ac:dyDescent="0.25">
      <c r="A35" s="151" t="s">
        <v>265</v>
      </c>
      <c r="B35" s="151" t="s">
        <v>15</v>
      </c>
      <c r="C35" s="152" t="s">
        <v>266</v>
      </c>
      <c r="D35" s="151" t="s">
        <v>11</v>
      </c>
      <c r="E35" s="151" t="s">
        <v>58</v>
      </c>
      <c r="F35" s="151" t="s">
        <v>67</v>
      </c>
      <c r="G35" s="195" t="s">
        <v>16</v>
      </c>
      <c r="H35" s="153">
        <v>429</v>
      </c>
      <c r="I35" s="154">
        <v>22</v>
      </c>
      <c r="J35" s="153">
        <v>0</v>
      </c>
      <c r="K35" s="154">
        <v>24</v>
      </c>
      <c r="L35" s="154">
        <v>0</v>
      </c>
      <c r="M35" s="238">
        <v>22</v>
      </c>
      <c r="N35" s="167">
        <f t="shared" si="0"/>
        <v>475</v>
      </c>
    </row>
    <row r="36" spans="1:14" ht="31.2" x14ac:dyDescent="0.25">
      <c r="A36" s="151" t="s">
        <v>283</v>
      </c>
      <c r="B36" s="151" t="s">
        <v>15</v>
      </c>
      <c r="C36" s="152" t="s">
        <v>284</v>
      </c>
      <c r="D36" s="151" t="s">
        <v>11</v>
      </c>
      <c r="E36" s="151" t="s">
        <v>44</v>
      </c>
      <c r="F36" s="151" t="s">
        <v>285</v>
      </c>
      <c r="G36" s="195" t="s">
        <v>16</v>
      </c>
      <c r="H36" s="153">
        <v>191</v>
      </c>
      <c r="I36" s="154">
        <v>0</v>
      </c>
      <c r="J36" s="153">
        <v>0</v>
      </c>
      <c r="K36" s="154">
        <v>0</v>
      </c>
      <c r="L36" s="154">
        <v>0</v>
      </c>
      <c r="M36" s="238">
        <v>10</v>
      </c>
      <c r="N36" s="167">
        <f t="shared" si="0"/>
        <v>191</v>
      </c>
    </row>
    <row r="37" spans="1:14" s="156" customFormat="1" ht="15.6" x14ac:dyDescent="0.25">
      <c r="A37" s="151" t="s">
        <v>317</v>
      </c>
      <c r="B37" s="151" t="s">
        <v>15</v>
      </c>
      <c r="C37" s="152" t="s">
        <v>318</v>
      </c>
      <c r="D37" s="151" t="s">
        <v>11</v>
      </c>
      <c r="E37" s="151" t="s">
        <v>12</v>
      </c>
      <c r="F37" s="151" t="s">
        <v>38</v>
      </c>
      <c r="G37" s="195" t="s">
        <v>16</v>
      </c>
      <c r="H37" s="153">
        <v>74</v>
      </c>
      <c r="I37" s="154">
        <v>7</v>
      </c>
      <c r="J37" s="153">
        <v>0</v>
      </c>
      <c r="K37" s="154">
        <v>0</v>
      </c>
      <c r="L37" s="154">
        <v>0</v>
      </c>
      <c r="M37" s="238">
        <v>0</v>
      </c>
      <c r="N37" s="167">
        <f t="shared" si="0"/>
        <v>81</v>
      </c>
    </row>
    <row r="38" spans="1:14" ht="19.5" customHeight="1" x14ac:dyDescent="0.25">
      <c r="A38" s="267" t="s">
        <v>286</v>
      </c>
      <c r="B38" s="267"/>
      <c r="C38" s="267"/>
      <c r="D38" s="267"/>
      <c r="E38" s="267"/>
      <c r="F38" s="267"/>
      <c r="G38" s="267"/>
      <c r="H38" s="158">
        <f>SUM(H4:H37)</f>
        <v>20211</v>
      </c>
      <c r="I38" s="158">
        <f t="shared" ref="I38:M38" si="1">SUM(I4:I37)</f>
        <v>1360</v>
      </c>
      <c r="J38" s="158">
        <f t="shared" si="1"/>
        <v>0</v>
      </c>
      <c r="K38" s="158">
        <f t="shared" si="1"/>
        <v>33</v>
      </c>
      <c r="L38" s="158">
        <f t="shared" si="1"/>
        <v>0</v>
      </c>
      <c r="M38" s="158">
        <f t="shared" si="1"/>
        <v>699</v>
      </c>
      <c r="N38" s="250">
        <f>SUM(N4:N37)</f>
        <v>21604</v>
      </c>
    </row>
    <row r="39" spans="1:14" ht="19.5" customHeight="1" x14ac:dyDescent="0.25">
      <c r="A39" s="151" t="s">
        <v>22</v>
      </c>
      <c r="B39" s="151" t="s">
        <v>287</v>
      </c>
      <c r="C39" s="152" t="s">
        <v>288</v>
      </c>
      <c r="D39" s="151" t="s">
        <v>11</v>
      </c>
      <c r="E39" s="151" t="s">
        <v>12</v>
      </c>
      <c r="F39" s="151" t="s">
        <v>12</v>
      </c>
      <c r="G39" s="157" t="s">
        <v>204</v>
      </c>
      <c r="H39" s="153">
        <v>0</v>
      </c>
      <c r="I39" s="154">
        <v>0</v>
      </c>
      <c r="J39" s="153">
        <v>941</v>
      </c>
      <c r="K39" s="154">
        <v>0</v>
      </c>
      <c r="L39" s="154">
        <v>267</v>
      </c>
      <c r="M39" s="238">
        <v>0</v>
      </c>
      <c r="N39" s="167">
        <f>SUM(H39:L39)</f>
        <v>1208</v>
      </c>
    </row>
    <row r="40" spans="1:14" ht="19.5" customHeight="1" x14ac:dyDescent="0.25">
      <c r="A40" s="151" t="s">
        <v>40</v>
      </c>
      <c r="B40" s="151" t="s">
        <v>287</v>
      </c>
      <c r="C40" s="152" t="s">
        <v>289</v>
      </c>
      <c r="D40" s="151" t="s">
        <v>11</v>
      </c>
      <c r="E40" s="151" t="s">
        <v>12</v>
      </c>
      <c r="F40" s="151" t="s">
        <v>38</v>
      </c>
      <c r="G40" s="157" t="s">
        <v>204</v>
      </c>
      <c r="H40" s="153">
        <v>0</v>
      </c>
      <c r="I40" s="154">
        <v>0</v>
      </c>
      <c r="J40" s="153">
        <v>920</v>
      </c>
      <c r="K40" s="154">
        <v>0</v>
      </c>
      <c r="L40" s="154">
        <v>94</v>
      </c>
      <c r="M40" s="238">
        <v>0</v>
      </c>
      <c r="N40" s="167">
        <f t="shared" ref="N40:N56" si="2">SUM(H40:L40)</f>
        <v>1014</v>
      </c>
    </row>
    <row r="41" spans="1:14" ht="19.5" customHeight="1" x14ac:dyDescent="0.25">
      <c r="A41" s="151" t="s">
        <v>25</v>
      </c>
      <c r="B41" s="151" t="s">
        <v>93</v>
      </c>
      <c r="C41" s="152" t="s">
        <v>141</v>
      </c>
      <c r="D41" s="151" t="s">
        <v>11</v>
      </c>
      <c r="E41" s="151" t="s">
        <v>12</v>
      </c>
      <c r="F41" s="151" t="s">
        <v>12</v>
      </c>
      <c r="G41" s="159" t="s">
        <v>204</v>
      </c>
      <c r="H41" s="153">
        <v>0</v>
      </c>
      <c r="I41" s="154">
        <v>0</v>
      </c>
      <c r="J41" s="153">
        <v>0</v>
      </c>
      <c r="K41" s="154">
        <v>587</v>
      </c>
      <c r="L41" s="154">
        <v>13</v>
      </c>
      <c r="M41" s="238">
        <v>11</v>
      </c>
      <c r="N41" s="167">
        <f t="shared" si="2"/>
        <v>600</v>
      </c>
    </row>
    <row r="42" spans="1:14" ht="19.5" customHeight="1" x14ac:dyDescent="0.25">
      <c r="A42" s="151" t="s">
        <v>24</v>
      </c>
      <c r="B42" s="151" t="s">
        <v>93</v>
      </c>
      <c r="C42" s="152" t="s">
        <v>145</v>
      </c>
      <c r="D42" s="151" t="s">
        <v>11</v>
      </c>
      <c r="E42" s="151" t="s">
        <v>12</v>
      </c>
      <c r="F42" s="151" t="s">
        <v>12</v>
      </c>
      <c r="G42" s="157" t="s">
        <v>204</v>
      </c>
      <c r="H42" s="153">
        <v>0</v>
      </c>
      <c r="I42" s="154">
        <v>0</v>
      </c>
      <c r="J42" s="153">
        <v>0</v>
      </c>
      <c r="K42" s="154">
        <v>711</v>
      </c>
      <c r="L42" s="154">
        <v>0</v>
      </c>
      <c r="M42" s="238">
        <v>34</v>
      </c>
      <c r="N42" s="167">
        <f t="shared" si="2"/>
        <v>711</v>
      </c>
    </row>
    <row r="43" spans="1:14" ht="19.5" customHeight="1" x14ac:dyDescent="0.25">
      <c r="A43" s="151" t="s">
        <v>260</v>
      </c>
      <c r="B43" s="151" t="s">
        <v>93</v>
      </c>
      <c r="C43" s="152" t="s">
        <v>259</v>
      </c>
      <c r="D43" s="151" t="s">
        <v>11</v>
      </c>
      <c r="E43" s="151" t="s">
        <v>12</v>
      </c>
      <c r="F43" s="151" t="s">
        <v>30</v>
      </c>
      <c r="G43" s="157" t="s">
        <v>204</v>
      </c>
      <c r="H43" s="153">
        <v>0</v>
      </c>
      <c r="I43" s="154">
        <v>0</v>
      </c>
      <c r="J43" s="153">
        <v>0</v>
      </c>
      <c r="K43" s="154">
        <v>709</v>
      </c>
      <c r="L43" s="154">
        <v>21</v>
      </c>
      <c r="M43" s="238">
        <v>0</v>
      </c>
      <c r="N43" s="167">
        <f t="shared" si="2"/>
        <v>730</v>
      </c>
    </row>
    <row r="44" spans="1:14" ht="19.5" customHeight="1" x14ac:dyDescent="0.25">
      <c r="A44" s="151" t="s">
        <v>51</v>
      </c>
      <c r="B44" s="151" t="s">
        <v>27</v>
      </c>
      <c r="C44" s="152" t="s">
        <v>146</v>
      </c>
      <c r="D44" s="151" t="s">
        <v>11</v>
      </c>
      <c r="E44" s="151" t="s">
        <v>44</v>
      </c>
      <c r="F44" s="151" t="s">
        <v>44</v>
      </c>
      <c r="G44" s="157" t="s">
        <v>204</v>
      </c>
      <c r="H44" s="153">
        <v>0</v>
      </c>
      <c r="I44" s="154">
        <v>0</v>
      </c>
      <c r="J44" s="153">
        <v>662</v>
      </c>
      <c r="K44" s="154">
        <v>278</v>
      </c>
      <c r="L44" s="154">
        <v>117</v>
      </c>
      <c r="M44" s="238">
        <v>0</v>
      </c>
      <c r="N44" s="167">
        <f t="shared" si="2"/>
        <v>1057</v>
      </c>
    </row>
    <row r="45" spans="1:14" ht="19.5" customHeight="1" x14ac:dyDescent="0.25">
      <c r="A45" s="151" t="s">
        <v>320</v>
      </c>
      <c r="B45" s="151" t="s">
        <v>27</v>
      </c>
      <c r="C45" s="152" t="s">
        <v>321</v>
      </c>
      <c r="D45" s="151" t="s">
        <v>11</v>
      </c>
      <c r="E45" s="151" t="s">
        <v>58</v>
      </c>
      <c r="F45" s="151" t="s">
        <v>67</v>
      </c>
      <c r="G45" s="157" t="s">
        <v>204</v>
      </c>
      <c r="H45" s="153">
        <v>0</v>
      </c>
      <c r="I45" s="154">
        <v>0</v>
      </c>
      <c r="J45" s="153">
        <v>113</v>
      </c>
      <c r="K45" s="154">
        <v>82</v>
      </c>
      <c r="L45" s="154">
        <v>0</v>
      </c>
      <c r="M45" s="238">
        <v>0</v>
      </c>
      <c r="N45" s="167">
        <f t="shared" si="2"/>
        <v>195</v>
      </c>
    </row>
    <row r="46" spans="1:14" ht="19.5" customHeight="1" x14ac:dyDescent="0.25">
      <c r="A46" s="151" t="s">
        <v>322</v>
      </c>
      <c r="B46" s="151" t="s">
        <v>27</v>
      </c>
      <c r="C46" s="152" t="s">
        <v>323</v>
      </c>
      <c r="D46" s="151" t="s">
        <v>11</v>
      </c>
      <c r="E46" s="151" t="s">
        <v>44</v>
      </c>
      <c r="F46" s="151" t="s">
        <v>53</v>
      </c>
      <c r="G46" s="157" t="s">
        <v>204</v>
      </c>
      <c r="H46" s="153">
        <v>0</v>
      </c>
      <c r="I46" s="154">
        <v>0</v>
      </c>
      <c r="J46" s="153">
        <v>146</v>
      </c>
      <c r="K46" s="154">
        <v>40</v>
      </c>
      <c r="L46" s="154">
        <v>0</v>
      </c>
      <c r="M46" s="238">
        <v>0</v>
      </c>
      <c r="N46" s="167">
        <f t="shared" si="2"/>
        <v>186</v>
      </c>
    </row>
    <row r="47" spans="1:14" ht="19.5" customHeight="1" x14ac:dyDescent="0.25">
      <c r="A47" s="151" t="s">
        <v>324</v>
      </c>
      <c r="B47" s="151" t="s">
        <v>27</v>
      </c>
      <c r="C47" s="152" t="s">
        <v>325</v>
      </c>
      <c r="D47" s="151" t="s">
        <v>11</v>
      </c>
      <c r="E47" s="151" t="s">
        <v>58</v>
      </c>
      <c r="F47" s="151" t="s">
        <v>28</v>
      </c>
      <c r="G47" s="157" t="s">
        <v>204</v>
      </c>
      <c r="H47" s="153">
        <v>0</v>
      </c>
      <c r="I47" s="154">
        <v>0</v>
      </c>
      <c r="J47" s="153">
        <v>32</v>
      </c>
      <c r="K47" s="154">
        <v>104</v>
      </c>
      <c r="L47" s="154">
        <v>0</v>
      </c>
      <c r="M47" s="238">
        <v>3</v>
      </c>
      <c r="N47" s="167">
        <f t="shared" si="2"/>
        <v>136</v>
      </c>
    </row>
    <row r="48" spans="1:14" ht="19.5" customHeight="1" x14ac:dyDescent="0.25">
      <c r="A48" s="151" t="s">
        <v>73</v>
      </c>
      <c r="B48" s="151" t="s">
        <v>27</v>
      </c>
      <c r="C48" s="152" t="s">
        <v>290</v>
      </c>
      <c r="D48" s="151" t="s">
        <v>11</v>
      </c>
      <c r="E48" s="151" t="s">
        <v>58</v>
      </c>
      <c r="F48" s="151" t="s">
        <v>67</v>
      </c>
      <c r="G48" s="157" t="s">
        <v>204</v>
      </c>
      <c r="H48" s="153">
        <v>0</v>
      </c>
      <c r="I48" s="154">
        <v>0</v>
      </c>
      <c r="J48" s="153">
        <v>604</v>
      </c>
      <c r="K48" s="154">
        <v>669</v>
      </c>
      <c r="L48" s="154">
        <v>36</v>
      </c>
      <c r="M48" s="238">
        <v>0</v>
      </c>
      <c r="N48" s="167">
        <f t="shared" si="2"/>
        <v>1309</v>
      </c>
    </row>
    <row r="49" spans="1:14" ht="19.5" customHeight="1" x14ac:dyDescent="0.25">
      <c r="A49" s="151" t="s">
        <v>52</v>
      </c>
      <c r="B49" s="151" t="s">
        <v>27</v>
      </c>
      <c r="C49" s="152" t="s">
        <v>148</v>
      </c>
      <c r="D49" s="151" t="s">
        <v>11</v>
      </c>
      <c r="E49" s="151" t="s">
        <v>44</v>
      </c>
      <c r="F49" s="151" t="s">
        <v>44</v>
      </c>
      <c r="G49" s="157" t="s">
        <v>204</v>
      </c>
      <c r="H49" s="153">
        <v>1</v>
      </c>
      <c r="I49" s="154">
        <v>0</v>
      </c>
      <c r="J49" s="153">
        <v>146</v>
      </c>
      <c r="K49" s="154">
        <v>694</v>
      </c>
      <c r="L49" s="154">
        <v>40</v>
      </c>
      <c r="M49" s="238">
        <v>52</v>
      </c>
      <c r="N49" s="167">
        <f t="shared" si="2"/>
        <v>881</v>
      </c>
    </row>
    <row r="50" spans="1:14" ht="19.5" customHeight="1" x14ac:dyDescent="0.25">
      <c r="A50" s="151" t="s">
        <v>26</v>
      </c>
      <c r="B50" s="151" t="s">
        <v>27</v>
      </c>
      <c r="C50" s="152" t="s">
        <v>291</v>
      </c>
      <c r="D50" s="151" t="s">
        <v>11</v>
      </c>
      <c r="E50" s="151" t="s">
        <v>12</v>
      </c>
      <c r="F50" s="151" t="s">
        <v>12</v>
      </c>
      <c r="G50" s="157" t="s">
        <v>204</v>
      </c>
      <c r="H50" s="153">
        <v>0</v>
      </c>
      <c r="I50" s="154">
        <v>0</v>
      </c>
      <c r="J50" s="153">
        <v>981</v>
      </c>
      <c r="K50" s="154">
        <v>764</v>
      </c>
      <c r="L50" s="154">
        <v>161</v>
      </c>
      <c r="M50" s="238">
        <v>13</v>
      </c>
      <c r="N50" s="167">
        <f t="shared" si="2"/>
        <v>1906</v>
      </c>
    </row>
    <row r="51" spans="1:14" ht="19.5" customHeight="1" x14ac:dyDescent="0.25">
      <c r="A51" s="151" t="s">
        <v>74</v>
      </c>
      <c r="B51" s="151" t="s">
        <v>27</v>
      </c>
      <c r="C51" s="152" t="s">
        <v>163</v>
      </c>
      <c r="D51" s="151" t="s">
        <v>11</v>
      </c>
      <c r="E51" s="151" t="s">
        <v>58</v>
      </c>
      <c r="F51" s="151" t="s">
        <v>67</v>
      </c>
      <c r="G51" s="157" t="s">
        <v>204</v>
      </c>
      <c r="H51" s="153">
        <v>0</v>
      </c>
      <c r="I51" s="154">
        <v>0</v>
      </c>
      <c r="J51" s="153">
        <v>490</v>
      </c>
      <c r="K51" s="154">
        <v>490</v>
      </c>
      <c r="L51" s="154">
        <v>29</v>
      </c>
      <c r="M51" s="238">
        <v>16</v>
      </c>
      <c r="N51" s="167">
        <f t="shared" si="2"/>
        <v>1009</v>
      </c>
    </row>
    <row r="52" spans="1:14" ht="19.5" customHeight="1" x14ac:dyDescent="0.25">
      <c r="A52" s="151" t="s">
        <v>66</v>
      </c>
      <c r="B52" s="151" t="s">
        <v>27</v>
      </c>
      <c r="C52" s="152" t="s">
        <v>292</v>
      </c>
      <c r="D52" s="151" t="s">
        <v>11</v>
      </c>
      <c r="E52" s="151" t="s">
        <v>58</v>
      </c>
      <c r="F52" s="151" t="s">
        <v>63</v>
      </c>
      <c r="G52" s="157" t="s">
        <v>204</v>
      </c>
      <c r="H52" s="153">
        <v>0</v>
      </c>
      <c r="I52" s="154">
        <v>0</v>
      </c>
      <c r="J52" s="153">
        <v>252</v>
      </c>
      <c r="K52" s="154">
        <v>531</v>
      </c>
      <c r="L52" s="154">
        <v>41</v>
      </c>
      <c r="M52" s="238">
        <v>20</v>
      </c>
      <c r="N52" s="167">
        <f t="shared" si="2"/>
        <v>824</v>
      </c>
    </row>
    <row r="53" spans="1:14" s="77" customFormat="1" ht="19.5" customHeight="1" x14ac:dyDescent="0.25">
      <c r="A53" s="151" t="s">
        <v>41</v>
      </c>
      <c r="B53" s="151" t="s">
        <v>27</v>
      </c>
      <c r="C53" s="152" t="s">
        <v>293</v>
      </c>
      <c r="D53" s="151" t="s">
        <v>11</v>
      </c>
      <c r="E53" s="151" t="s">
        <v>12</v>
      </c>
      <c r="F53" s="151" t="s">
        <v>38</v>
      </c>
      <c r="G53" s="157" t="s">
        <v>204</v>
      </c>
      <c r="H53" s="153">
        <v>0</v>
      </c>
      <c r="I53" s="154">
        <v>0</v>
      </c>
      <c r="J53" s="153">
        <v>582</v>
      </c>
      <c r="K53" s="154">
        <v>387</v>
      </c>
      <c r="L53" s="154">
        <v>24</v>
      </c>
      <c r="M53" s="238">
        <v>8</v>
      </c>
      <c r="N53" s="167">
        <f t="shared" si="2"/>
        <v>993</v>
      </c>
    </row>
    <row r="54" spans="1:14" ht="19.5" customHeight="1" x14ac:dyDescent="0.25">
      <c r="A54" s="151" t="s">
        <v>75</v>
      </c>
      <c r="B54" s="151" t="s">
        <v>27</v>
      </c>
      <c r="C54" s="152" t="s">
        <v>173</v>
      </c>
      <c r="D54" s="151" t="s">
        <v>11</v>
      </c>
      <c r="E54" s="151" t="s">
        <v>58</v>
      </c>
      <c r="F54" s="151" t="s">
        <v>67</v>
      </c>
      <c r="G54" s="157" t="s">
        <v>204</v>
      </c>
      <c r="H54" s="153">
        <v>0</v>
      </c>
      <c r="I54" s="154">
        <v>0</v>
      </c>
      <c r="J54" s="153">
        <v>180</v>
      </c>
      <c r="K54" s="154">
        <v>846</v>
      </c>
      <c r="L54" s="154">
        <v>0</v>
      </c>
      <c r="M54" s="238">
        <v>19</v>
      </c>
      <c r="N54" s="167">
        <f t="shared" si="2"/>
        <v>1026</v>
      </c>
    </row>
    <row r="55" spans="1:14" ht="19.5" customHeight="1" x14ac:dyDescent="0.25">
      <c r="A55" s="151" t="s">
        <v>34</v>
      </c>
      <c r="B55" s="151" t="s">
        <v>27</v>
      </c>
      <c r="C55" s="152" t="s">
        <v>343</v>
      </c>
      <c r="D55" s="151" t="s">
        <v>11</v>
      </c>
      <c r="E55" s="151" t="s">
        <v>12</v>
      </c>
      <c r="F55" s="151" t="s">
        <v>30</v>
      </c>
      <c r="G55" s="157" t="s">
        <v>204</v>
      </c>
      <c r="H55" s="153">
        <v>0</v>
      </c>
      <c r="I55" s="154">
        <v>0</v>
      </c>
      <c r="J55" s="153">
        <v>275</v>
      </c>
      <c r="K55" s="154">
        <v>605</v>
      </c>
      <c r="L55" s="154">
        <v>29</v>
      </c>
      <c r="M55" s="238">
        <v>23</v>
      </c>
      <c r="N55" s="167">
        <f t="shared" si="2"/>
        <v>909</v>
      </c>
    </row>
    <row r="56" spans="1:14" ht="19.5" customHeight="1" x14ac:dyDescent="0.25">
      <c r="A56" s="151" t="s">
        <v>267</v>
      </c>
      <c r="B56" s="151" t="s">
        <v>27</v>
      </c>
      <c r="C56" s="152" t="s">
        <v>268</v>
      </c>
      <c r="D56" s="151" t="s">
        <v>11</v>
      </c>
      <c r="E56" s="151" t="s">
        <v>12</v>
      </c>
      <c r="F56" s="151" t="s">
        <v>42</v>
      </c>
      <c r="G56" s="157" t="s">
        <v>204</v>
      </c>
      <c r="H56" s="153">
        <v>0</v>
      </c>
      <c r="I56" s="154">
        <v>0</v>
      </c>
      <c r="J56" s="153">
        <v>129</v>
      </c>
      <c r="K56" s="154">
        <v>182</v>
      </c>
      <c r="L56" s="154">
        <v>0</v>
      </c>
      <c r="M56" s="238">
        <v>0</v>
      </c>
      <c r="N56" s="167">
        <f t="shared" si="2"/>
        <v>311</v>
      </c>
    </row>
    <row r="57" spans="1:14" ht="19.5" customHeight="1" x14ac:dyDescent="0.25">
      <c r="A57" s="269" t="s">
        <v>250</v>
      </c>
      <c r="B57" s="269"/>
      <c r="C57" s="269"/>
      <c r="D57" s="269"/>
      <c r="E57" s="269"/>
      <c r="F57" s="269"/>
      <c r="G57" s="269"/>
      <c r="H57" s="160">
        <f t="shared" ref="H57:N57" si="3">SUM(H39:H56)</f>
        <v>1</v>
      </c>
      <c r="I57" s="160">
        <f t="shared" si="3"/>
        <v>0</v>
      </c>
      <c r="J57" s="160">
        <f t="shared" si="3"/>
        <v>6453</v>
      </c>
      <c r="K57" s="160">
        <f t="shared" si="3"/>
        <v>7679</v>
      </c>
      <c r="L57" s="160">
        <f t="shared" si="3"/>
        <v>872</v>
      </c>
      <c r="M57" s="160">
        <f t="shared" si="3"/>
        <v>199</v>
      </c>
      <c r="N57" s="248">
        <f t="shared" si="3"/>
        <v>15005</v>
      </c>
    </row>
    <row r="58" spans="1:14" ht="19.5" customHeight="1" x14ac:dyDescent="0.25">
      <c r="A58" s="268" t="s">
        <v>294</v>
      </c>
      <c r="B58" s="268"/>
      <c r="C58" s="268"/>
      <c r="D58" s="268"/>
      <c r="E58" s="268"/>
      <c r="F58" s="268"/>
      <c r="G58" s="268"/>
      <c r="H58" s="163">
        <f t="shared" ref="H58:N58" si="4">H57+H38</f>
        <v>20212</v>
      </c>
      <c r="I58" s="163">
        <f t="shared" si="4"/>
        <v>1360</v>
      </c>
      <c r="J58" s="163">
        <f t="shared" si="4"/>
        <v>6453</v>
      </c>
      <c r="K58" s="163">
        <f t="shared" si="4"/>
        <v>7712</v>
      </c>
      <c r="L58" s="163">
        <f t="shared" si="4"/>
        <v>872</v>
      </c>
      <c r="M58" s="163">
        <f t="shared" si="4"/>
        <v>898</v>
      </c>
      <c r="N58" s="249">
        <f t="shared" si="4"/>
        <v>36609</v>
      </c>
    </row>
    <row r="59" spans="1:14" ht="19.5" customHeight="1" x14ac:dyDescent="0.25">
      <c r="A59" s="151" t="s">
        <v>78</v>
      </c>
      <c r="B59" s="151" t="s">
        <v>295</v>
      </c>
      <c r="C59" s="152" t="s">
        <v>296</v>
      </c>
      <c r="D59" s="151" t="s">
        <v>76</v>
      </c>
      <c r="E59" s="151" t="s">
        <v>12</v>
      </c>
      <c r="F59" s="151" t="s">
        <v>12</v>
      </c>
      <c r="G59" s="156" t="s">
        <v>204</v>
      </c>
      <c r="H59" s="153">
        <v>545</v>
      </c>
      <c r="I59" s="154">
        <v>0</v>
      </c>
      <c r="J59" s="153">
        <v>0</v>
      </c>
      <c r="K59" s="154">
        <v>0</v>
      </c>
      <c r="L59" s="154">
        <v>0</v>
      </c>
      <c r="M59" s="238">
        <v>0</v>
      </c>
      <c r="N59" s="167">
        <f>SUM(H59:L59)</f>
        <v>545</v>
      </c>
    </row>
    <row r="60" spans="1:14" ht="19.5" customHeight="1" x14ac:dyDescent="0.25">
      <c r="A60" s="161" t="s">
        <v>80</v>
      </c>
      <c r="B60" s="151" t="s">
        <v>295</v>
      </c>
      <c r="C60" s="152" t="s">
        <v>158</v>
      </c>
      <c r="D60" s="161" t="s">
        <v>76</v>
      </c>
      <c r="E60" s="162" t="s">
        <v>12</v>
      </c>
      <c r="F60" s="161" t="s">
        <v>79</v>
      </c>
      <c r="G60" s="157" t="s">
        <v>204</v>
      </c>
      <c r="H60" s="153">
        <v>144</v>
      </c>
      <c r="I60" s="154">
        <v>0</v>
      </c>
      <c r="J60" s="153">
        <v>0</v>
      </c>
      <c r="K60" s="154">
        <v>0</v>
      </c>
      <c r="L60" s="154">
        <v>0</v>
      </c>
      <c r="M60" s="238">
        <v>0</v>
      </c>
      <c r="N60" s="167">
        <f>SUM(H60:L60)</f>
        <v>144</v>
      </c>
    </row>
    <row r="61" spans="1:14" ht="19.5" customHeight="1" x14ac:dyDescent="0.25">
      <c r="A61" s="161" t="s">
        <v>82</v>
      </c>
      <c r="B61" s="151" t="s">
        <v>295</v>
      </c>
      <c r="C61" s="152" t="s">
        <v>297</v>
      </c>
      <c r="D61" s="161" t="s">
        <v>76</v>
      </c>
      <c r="E61" s="162" t="s">
        <v>12</v>
      </c>
      <c r="F61" s="161" t="s">
        <v>38</v>
      </c>
      <c r="G61" s="157" t="s">
        <v>204</v>
      </c>
      <c r="H61" s="153">
        <v>447</v>
      </c>
      <c r="I61" s="154">
        <v>0</v>
      </c>
      <c r="J61" s="153">
        <v>0</v>
      </c>
      <c r="K61" s="154">
        <v>0</v>
      </c>
      <c r="L61" s="154">
        <v>0</v>
      </c>
      <c r="M61" s="238">
        <v>0</v>
      </c>
      <c r="N61" s="167">
        <f t="shared" ref="N61:N64" si="5">SUM(H61:L61)</f>
        <v>447</v>
      </c>
    </row>
    <row r="62" spans="1:14" ht="19.5" customHeight="1" x14ac:dyDescent="0.25">
      <c r="A62" s="161" t="s">
        <v>83</v>
      </c>
      <c r="B62" s="151" t="s">
        <v>295</v>
      </c>
      <c r="C62" s="152" t="s">
        <v>298</v>
      </c>
      <c r="D62" s="161" t="s">
        <v>76</v>
      </c>
      <c r="E62" s="162" t="s">
        <v>12</v>
      </c>
      <c r="F62" s="161" t="s">
        <v>12</v>
      </c>
      <c r="G62" s="157" t="s">
        <v>204</v>
      </c>
      <c r="H62" s="153">
        <v>204</v>
      </c>
      <c r="I62" s="154">
        <v>0</v>
      </c>
      <c r="J62" s="153">
        <v>0</v>
      </c>
      <c r="K62" s="154">
        <v>0</v>
      </c>
      <c r="L62" s="154">
        <v>0</v>
      </c>
      <c r="M62" s="238">
        <v>0</v>
      </c>
      <c r="N62" s="167">
        <f t="shared" si="5"/>
        <v>204</v>
      </c>
    </row>
    <row r="63" spans="1:14" ht="19.5" customHeight="1" x14ac:dyDescent="0.25">
      <c r="A63" s="151" t="s">
        <v>84</v>
      </c>
      <c r="B63" s="151" t="s">
        <v>295</v>
      </c>
      <c r="C63" s="152" t="s">
        <v>171</v>
      </c>
      <c r="D63" s="151" t="s">
        <v>76</v>
      </c>
      <c r="E63" s="151" t="s">
        <v>58</v>
      </c>
      <c r="F63" s="151" t="s">
        <v>67</v>
      </c>
      <c r="G63" s="157" t="s">
        <v>204</v>
      </c>
      <c r="H63" s="153">
        <v>226</v>
      </c>
      <c r="I63" s="154">
        <v>0</v>
      </c>
      <c r="J63" s="153">
        <v>0</v>
      </c>
      <c r="K63" s="154">
        <v>0</v>
      </c>
      <c r="L63" s="154">
        <v>0</v>
      </c>
      <c r="M63" s="238">
        <v>0</v>
      </c>
      <c r="N63" s="167">
        <f t="shared" si="5"/>
        <v>226</v>
      </c>
    </row>
    <row r="64" spans="1:14" ht="19.5" customHeight="1" x14ac:dyDescent="0.25">
      <c r="A64" s="151" t="s">
        <v>207</v>
      </c>
      <c r="B64" s="151" t="s">
        <v>295</v>
      </c>
      <c r="C64" s="152" t="s">
        <v>208</v>
      </c>
      <c r="D64" s="151" t="s">
        <v>76</v>
      </c>
      <c r="E64" s="151" t="s">
        <v>12</v>
      </c>
      <c r="F64" s="151" t="s">
        <v>30</v>
      </c>
      <c r="G64" s="157" t="s">
        <v>204</v>
      </c>
      <c r="H64" s="153">
        <v>352</v>
      </c>
      <c r="I64" s="154">
        <v>0</v>
      </c>
      <c r="J64" s="153">
        <v>0</v>
      </c>
      <c r="K64" s="154">
        <v>0</v>
      </c>
      <c r="L64" s="154">
        <v>0</v>
      </c>
      <c r="M64" s="238">
        <v>0</v>
      </c>
      <c r="N64" s="167">
        <f t="shared" si="5"/>
        <v>352</v>
      </c>
    </row>
    <row r="65" spans="1:14" ht="19.5" customHeight="1" x14ac:dyDescent="0.25">
      <c r="A65" s="269" t="s">
        <v>251</v>
      </c>
      <c r="B65" s="269"/>
      <c r="C65" s="269"/>
      <c r="D65" s="269"/>
      <c r="E65" s="269"/>
      <c r="F65" s="269"/>
      <c r="G65" s="269"/>
      <c r="H65" s="160">
        <v>1918</v>
      </c>
      <c r="I65" s="160">
        <f>SUM(I59:I64)</f>
        <v>0</v>
      </c>
      <c r="J65" s="160">
        <f t="shared" ref="J65:N65" si="6">SUM(J59:J64)</f>
        <v>0</v>
      </c>
      <c r="K65" s="160">
        <f t="shared" si="6"/>
        <v>0</v>
      </c>
      <c r="L65" s="160">
        <f t="shared" si="6"/>
        <v>0</v>
      </c>
      <c r="M65" s="160">
        <f t="shared" si="6"/>
        <v>0</v>
      </c>
      <c r="N65" s="248">
        <f t="shared" si="6"/>
        <v>1918</v>
      </c>
    </row>
    <row r="66" spans="1:14" ht="19.5" customHeight="1" x14ac:dyDescent="0.25">
      <c r="A66" s="161" t="s">
        <v>77</v>
      </c>
      <c r="B66" s="151" t="s">
        <v>299</v>
      </c>
      <c r="C66" s="152" t="s">
        <v>296</v>
      </c>
      <c r="D66" s="161" t="s">
        <v>76</v>
      </c>
      <c r="E66" s="162" t="s">
        <v>12</v>
      </c>
      <c r="F66" s="161" t="s">
        <v>12</v>
      </c>
      <c r="G66" s="159" t="s">
        <v>204</v>
      </c>
      <c r="H66" s="153">
        <v>0</v>
      </c>
      <c r="I66" s="154">
        <v>0</v>
      </c>
      <c r="J66" s="153">
        <v>403</v>
      </c>
      <c r="K66" s="154">
        <v>0</v>
      </c>
      <c r="L66" s="154">
        <v>21</v>
      </c>
      <c r="M66" s="238">
        <v>0</v>
      </c>
      <c r="N66" s="167">
        <f>SUM(H66:L66)</f>
        <v>424</v>
      </c>
    </row>
    <row r="67" spans="1:14" ht="19.5" customHeight="1" x14ac:dyDescent="0.25">
      <c r="A67" s="161" t="s">
        <v>85</v>
      </c>
      <c r="B67" s="151" t="s">
        <v>299</v>
      </c>
      <c r="C67" s="152" t="s">
        <v>300</v>
      </c>
      <c r="D67" s="161" t="s">
        <v>76</v>
      </c>
      <c r="E67" s="162" t="s">
        <v>12</v>
      </c>
      <c r="F67" s="161" t="s">
        <v>38</v>
      </c>
      <c r="G67" s="157" t="s">
        <v>204</v>
      </c>
      <c r="H67" s="153">
        <v>0</v>
      </c>
      <c r="I67" s="154">
        <v>0</v>
      </c>
      <c r="J67" s="153">
        <v>166</v>
      </c>
      <c r="K67" s="154">
        <v>0</v>
      </c>
      <c r="L67" s="154">
        <v>0</v>
      </c>
      <c r="M67" s="238">
        <v>0</v>
      </c>
      <c r="N67" s="167">
        <f t="shared" ref="N67:N68" si="7">SUM(H67:L67)</f>
        <v>166</v>
      </c>
    </row>
    <row r="68" spans="1:14" ht="19.5" customHeight="1" x14ac:dyDescent="0.25">
      <c r="A68" s="161" t="s">
        <v>81</v>
      </c>
      <c r="B68" s="151" t="s">
        <v>301</v>
      </c>
      <c r="C68" s="152" t="s">
        <v>298</v>
      </c>
      <c r="D68" s="161" t="s">
        <v>76</v>
      </c>
      <c r="E68" s="162" t="s">
        <v>12</v>
      </c>
      <c r="F68" s="161" t="s">
        <v>12</v>
      </c>
      <c r="G68" s="157" t="s">
        <v>204</v>
      </c>
      <c r="H68" s="153">
        <v>0</v>
      </c>
      <c r="I68" s="154">
        <v>0</v>
      </c>
      <c r="J68" s="153">
        <v>90</v>
      </c>
      <c r="K68" s="154">
        <v>302</v>
      </c>
      <c r="L68" s="154">
        <v>15</v>
      </c>
      <c r="M68" s="238">
        <v>0</v>
      </c>
      <c r="N68" s="167">
        <f t="shared" si="7"/>
        <v>407</v>
      </c>
    </row>
    <row r="69" spans="1:14" ht="19.5" customHeight="1" x14ac:dyDescent="0.25">
      <c r="A69" s="269" t="s">
        <v>252</v>
      </c>
      <c r="B69" s="269"/>
      <c r="C69" s="269"/>
      <c r="D69" s="269"/>
      <c r="E69" s="269"/>
      <c r="F69" s="269"/>
      <c r="G69" s="269"/>
      <c r="H69" s="160">
        <f>SUM(H66:H68)</f>
        <v>0</v>
      </c>
      <c r="I69" s="160">
        <f t="shared" ref="I69:N69" si="8">SUM(I66:I68)</f>
        <v>0</v>
      </c>
      <c r="J69" s="160">
        <f t="shared" si="8"/>
        <v>659</v>
      </c>
      <c r="K69" s="160">
        <f t="shared" si="8"/>
        <v>302</v>
      </c>
      <c r="L69" s="160">
        <f t="shared" si="8"/>
        <v>36</v>
      </c>
      <c r="M69" s="160">
        <f t="shared" si="8"/>
        <v>0</v>
      </c>
      <c r="N69" s="248">
        <f t="shared" si="8"/>
        <v>997</v>
      </c>
    </row>
    <row r="70" spans="1:14" ht="19.5" customHeight="1" x14ac:dyDescent="0.25">
      <c r="A70" s="268" t="s">
        <v>302</v>
      </c>
      <c r="B70" s="268"/>
      <c r="C70" s="268"/>
      <c r="D70" s="268"/>
      <c r="E70" s="268"/>
      <c r="F70" s="268"/>
      <c r="G70" s="268"/>
      <c r="H70" s="163">
        <f>H65+H69</f>
        <v>1918</v>
      </c>
      <c r="I70" s="163">
        <f t="shared" ref="I70:M70" si="9">I65+I69</f>
        <v>0</v>
      </c>
      <c r="J70" s="163">
        <f>J65+J69</f>
        <v>659</v>
      </c>
      <c r="K70" s="163">
        <f t="shared" si="9"/>
        <v>302</v>
      </c>
      <c r="L70" s="163">
        <f t="shared" si="9"/>
        <v>36</v>
      </c>
      <c r="M70" s="163">
        <f t="shared" si="9"/>
        <v>0</v>
      </c>
      <c r="N70" s="249">
        <f>N65+N69</f>
        <v>2915</v>
      </c>
    </row>
    <row r="71" spans="1:14" ht="19.5" customHeight="1" x14ac:dyDescent="0.25">
      <c r="A71" s="266" t="s">
        <v>314</v>
      </c>
      <c r="B71" s="266"/>
      <c r="C71" s="266"/>
      <c r="D71" s="266"/>
      <c r="E71" s="266"/>
      <c r="F71" s="266"/>
      <c r="G71" s="266"/>
      <c r="H71" s="251">
        <v>30</v>
      </c>
      <c r="I71" s="251">
        <v>0</v>
      </c>
      <c r="J71" s="251">
        <v>14</v>
      </c>
      <c r="K71" s="251">
        <v>0</v>
      </c>
      <c r="L71" s="251">
        <v>0</v>
      </c>
      <c r="M71" s="251">
        <v>0</v>
      </c>
      <c r="N71" s="252">
        <f>SUM(H71:L71)</f>
        <v>44</v>
      </c>
    </row>
    <row r="72" spans="1:14" ht="18" x14ac:dyDescent="0.25">
      <c r="A72" s="270" t="s">
        <v>253</v>
      </c>
      <c r="B72" s="270"/>
      <c r="C72" s="270"/>
      <c r="D72" s="270"/>
      <c r="E72" s="270"/>
      <c r="F72" s="270"/>
      <c r="G72" s="270"/>
      <c r="H72" s="228">
        <f>H71+H70+H58</f>
        <v>22160</v>
      </c>
      <c r="I72" s="228">
        <f t="shared" ref="I72:M72" si="10">I71+I70+I58</f>
        <v>1360</v>
      </c>
      <c r="J72" s="228">
        <f t="shared" si="10"/>
        <v>7126</v>
      </c>
      <c r="K72" s="228">
        <f t="shared" si="10"/>
        <v>8014</v>
      </c>
      <c r="L72" s="228">
        <f t="shared" si="10"/>
        <v>908</v>
      </c>
      <c r="M72" s="228">
        <f t="shared" si="10"/>
        <v>898</v>
      </c>
      <c r="N72" s="228">
        <f>N71+N70+N58</f>
        <v>39568</v>
      </c>
    </row>
  </sheetData>
  <sheetProtection selectLockedCells="1" selectUnlockedCells="1"/>
  <autoFilter ref="A3:N72" xr:uid="{00000000-0001-0000-0400-000000000000}"/>
  <mergeCells count="8">
    <mergeCell ref="A71:G71"/>
    <mergeCell ref="A38:G38"/>
    <mergeCell ref="A58:G58"/>
    <mergeCell ref="A65:G65"/>
    <mergeCell ref="A72:G72"/>
    <mergeCell ref="A70:G70"/>
    <mergeCell ref="A57:G57"/>
    <mergeCell ref="A69:G69"/>
  </mergeCells>
  <pageMargins left="0.17843137254901961" right="0.21274509803921568" top="0.61515151515151512" bottom="0.74803149606299213" header="0.31496062992125984" footer="0.31496062992125984"/>
  <pageSetup paperSize="9" scale="58" firstPageNumber="0" fitToHeight="0" orientation="landscape" r:id="rId1"/>
  <headerFooter>
    <oddFooter>&amp;R&amp;"Arial,Gras"&amp;9Page &amp;P/&amp;N</oddFooter>
  </headerFooter>
  <ignoredErrors>
    <ignoredError sqref="N4:N37 N39:N56 N59:N64 N66:N68 N71 H69" formulaRange="1"/>
    <ignoredError sqref="N38 N6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P48"/>
  <sheetViews>
    <sheetView showGridLines="0" view="pageBreakPreview" topLeftCell="A13" zoomScaleNormal="100" zoomScaleSheetLayoutView="100" zoomScalePageLayoutView="85" workbookViewId="0">
      <pane xSplit="69825" ySplit="14820" topLeftCell="A12"/>
      <selection activeCell="I51" sqref="I51"/>
      <selection pane="topRight" activeCell="A13" sqref="A13"/>
      <selection pane="bottomLeft" activeCell="M6" sqref="M6"/>
      <selection pane="bottomRight" activeCell="X7" sqref="X7"/>
    </sheetView>
  </sheetViews>
  <sheetFormatPr baseColWidth="10" defaultColWidth="10.6640625" defaultRowHeight="13.8" x14ac:dyDescent="0.3"/>
  <cols>
    <col min="1" max="1" width="12.6640625" style="76" customWidth="1"/>
    <col min="2" max="2" width="10.6640625" style="76" customWidth="1"/>
    <col min="3" max="3" width="36" style="76" customWidth="1"/>
    <col min="4" max="4" width="12.6640625" style="76" customWidth="1"/>
    <col min="5" max="5" width="16.6640625" style="76" customWidth="1"/>
    <col min="6" max="6" width="25.6640625" style="76" bestFit="1" customWidth="1"/>
    <col min="7" max="7" width="10.6640625" style="76" customWidth="1"/>
    <col min="8" max="11" width="8.109375" style="83" customWidth="1"/>
    <col min="12" max="12" width="13.109375" style="83" bestFit="1" customWidth="1"/>
    <col min="13" max="13" width="9.109375" style="83" customWidth="1"/>
    <col min="14" max="14" width="10.88671875" style="83" customWidth="1"/>
    <col min="15" max="15" width="9.109375" style="83" customWidth="1"/>
    <col min="16" max="16384" width="10.6640625" style="82"/>
  </cols>
  <sheetData>
    <row r="1" spans="1:16" s="51" customFormat="1" ht="15.75" customHeight="1" x14ac:dyDescent="0.25">
      <c r="A1" s="63" t="s">
        <v>319</v>
      </c>
      <c r="B1" s="50"/>
      <c r="C1" s="50"/>
      <c r="E1" s="50"/>
      <c r="F1" s="50"/>
      <c r="G1" s="50"/>
      <c r="H1" s="52"/>
      <c r="I1" s="52"/>
      <c r="J1" s="52"/>
      <c r="K1" s="52"/>
      <c r="M1" s="81"/>
      <c r="N1" s="81"/>
      <c r="O1" s="81"/>
    </row>
    <row r="2" spans="1:16" ht="14.25" customHeight="1" x14ac:dyDescent="0.3">
      <c r="A2" s="70"/>
      <c r="B2" s="70"/>
      <c r="C2" s="70"/>
      <c r="D2" s="70"/>
      <c r="E2" s="70"/>
      <c r="F2" s="70"/>
      <c r="G2" s="70"/>
      <c r="H2" s="149"/>
      <c r="I2" s="149"/>
      <c r="J2" s="149"/>
      <c r="K2" s="149"/>
      <c r="L2" s="150"/>
      <c r="M2" s="150"/>
      <c r="N2" s="150"/>
      <c r="O2" s="150"/>
    </row>
    <row r="3" spans="1:16" ht="42.75" customHeight="1" x14ac:dyDescent="0.3">
      <c r="A3" s="211" t="s">
        <v>126</v>
      </c>
      <c r="B3" s="212" t="s">
        <v>122</v>
      </c>
      <c r="C3" s="212" t="s">
        <v>123</v>
      </c>
      <c r="D3" s="211" t="s">
        <v>120</v>
      </c>
      <c r="E3" s="212" t="s">
        <v>202</v>
      </c>
      <c r="F3" s="211" t="s">
        <v>121</v>
      </c>
      <c r="G3" s="212" t="s">
        <v>10</v>
      </c>
      <c r="H3" s="212" t="s">
        <v>87</v>
      </c>
      <c r="I3" s="212" t="s">
        <v>88</v>
      </c>
      <c r="J3" s="212" t="s">
        <v>89</v>
      </c>
      <c r="K3" s="212" t="s">
        <v>90</v>
      </c>
      <c r="L3" s="212" t="s">
        <v>124</v>
      </c>
      <c r="M3" s="214" t="s">
        <v>91</v>
      </c>
      <c r="N3" s="213" t="s">
        <v>177</v>
      </c>
      <c r="O3" s="214"/>
    </row>
    <row r="4" spans="1:16" ht="15.75" customHeight="1" x14ac:dyDescent="0.3">
      <c r="A4" s="170" t="s">
        <v>17</v>
      </c>
      <c r="B4" s="170" t="s">
        <v>15</v>
      </c>
      <c r="C4" s="171" t="s">
        <v>143</v>
      </c>
      <c r="D4" s="170" t="s">
        <v>11</v>
      </c>
      <c r="E4" s="170" t="s">
        <v>12</v>
      </c>
      <c r="F4" s="170" t="s">
        <v>12</v>
      </c>
      <c r="G4" s="170" t="s">
        <v>16</v>
      </c>
      <c r="H4" s="68">
        <v>206</v>
      </c>
      <c r="I4" s="68">
        <v>167</v>
      </c>
      <c r="J4" s="68">
        <v>214</v>
      </c>
      <c r="K4" s="68">
        <v>196</v>
      </c>
      <c r="L4" s="96">
        <v>783</v>
      </c>
      <c r="M4" s="173">
        <v>30</v>
      </c>
      <c r="N4" s="172">
        <v>0.46487867177522352</v>
      </c>
      <c r="O4" s="173"/>
      <c r="P4" s="137"/>
    </row>
    <row r="5" spans="1:16" ht="15.75" customHeight="1" x14ac:dyDescent="0.3">
      <c r="A5" s="170" t="s">
        <v>19</v>
      </c>
      <c r="B5" s="170" t="s">
        <v>15</v>
      </c>
      <c r="C5" s="171" t="s">
        <v>270</v>
      </c>
      <c r="D5" s="170" t="s">
        <v>11</v>
      </c>
      <c r="E5" s="170" t="s">
        <v>12</v>
      </c>
      <c r="F5" s="170" t="s">
        <v>12</v>
      </c>
      <c r="G5" s="170" t="s">
        <v>16</v>
      </c>
      <c r="H5" s="68">
        <v>243</v>
      </c>
      <c r="I5" s="68">
        <v>279</v>
      </c>
      <c r="J5" s="68">
        <v>301</v>
      </c>
      <c r="K5" s="68">
        <v>304</v>
      </c>
      <c r="L5" s="96">
        <v>1127</v>
      </c>
      <c r="M5" s="173">
        <v>30</v>
      </c>
      <c r="N5" s="172">
        <v>0.51286601597160608</v>
      </c>
      <c r="O5" s="173"/>
      <c r="P5" s="137"/>
    </row>
    <row r="6" spans="1:16" ht="15.75" customHeight="1" x14ac:dyDescent="0.3">
      <c r="A6" s="170" t="s">
        <v>21</v>
      </c>
      <c r="B6" s="170" t="s">
        <v>15</v>
      </c>
      <c r="C6" s="171" t="s">
        <v>144</v>
      </c>
      <c r="D6" s="170" t="s">
        <v>11</v>
      </c>
      <c r="E6" s="170" t="s">
        <v>12</v>
      </c>
      <c r="F6" s="170" t="s">
        <v>12</v>
      </c>
      <c r="G6" s="170" t="s">
        <v>16</v>
      </c>
      <c r="H6" s="68">
        <v>207</v>
      </c>
      <c r="I6" s="68">
        <v>204</v>
      </c>
      <c r="J6" s="68">
        <v>192</v>
      </c>
      <c r="K6" s="68">
        <v>160</v>
      </c>
      <c r="L6" s="96">
        <v>763</v>
      </c>
      <c r="M6" s="173">
        <v>41</v>
      </c>
      <c r="N6" s="172">
        <v>0.50589777195281782</v>
      </c>
      <c r="O6" s="173"/>
      <c r="P6" s="137"/>
    </row>
    <row r="7" spans="1:16" ht="15.75" customHeight="1" x14ac:dyDescent="0.3">
      <c r="A7" s="170" t="s">
        <v>70</v>
      </c>
      <c r="B7" s="170" t="s">
        <v>15</v>
      </c>
      <c r="C7" s="171" t="s">
        <v>271</v>
      </c>
      <c r="D7" s="170" t="s">
        <v>11</v>
      </c>
      <c r="E7" s="170" t="s">
        <v>58</v>
      </c>
      <c r="F7" s="170" t="s">
        <v>67</v>
      </c>
      <c r="G7" s="170" t="s">
        <v>16</v>
      </c>
      <c r="H7" s="68">
        <v>238</v>
      </c>
      <c r="I7" s="68">
        <v>241</v>
      </c>
      <c r="J7" s="68">
        <v>252</v>
      </c>
      <c r="K7" s="68">
        <v>221</v>
      </c>
      <c r="L7" s="96">
        <v>952</v>
      </c>
      <c r="M7" s="173">
        <v>10</v>
      </c>
      <c r="N7" s="172">
        <v>0.49579831932773111</v>
      </c>
      <c r="O7" s="173"/>
      <c r="P7" s="137"/>
    </row>
    <row r="8" spans="1:16" ht="15.75" customHeight="1" x14ac:dyDescent="0.3">
      <c r="A8" s="170" t="s">
        <v>47</v>
      </c>
      <c r="B8" s="170" t="s">
        <v>15</v>
      </c>
      <c r="C8" s="171" t="s">
        <v>147</v>
      </c>
      <c r="D8" s="170" t="s">
        <v>11</v>
      </c>
      <c r="E8" s="170" t="s">
        <v>44</v>
      </c>
      <c r="F8" s="170" t="s">
        <v>44</v>
      </c>
      <c r="G8" s="170" t="s">
        <v>16</v>
      </c>
      <c r="H8" s="68">
        <v>151</v>
      </c>
      <c r="I8" s="68">
        <v>159</v>
      </c>
      <c r="J8" s="68">
        <v>167</v>
      </c>
      <c r="K8" s="68">
        <v>173</v>
      </c>
      <c r="L8" s="96">
        <v>650</v>
      </c>
      <c r="M8" s="173">
        <v>22</v>
      </c>
      <c r="N8" s="172">
        <v>0.48461538461538461</v>
      </c>
      <c r="O8" s="173"/>
      <c r="P8" s="137"/>
    </row>
    <row r="9" spans="1:16" ht="15.75" customHeight="1" x14ac:dyDescent="0.3">
      <c r="A9" s="170" t="s">
        <v>18</v>
      </c>
      <c r="B9" s="170" t="s">
        <v>15</v>
      </c>
      <c r="C9" s="171" t="s">
        <v>272</v>
      </c>
      <c r="D9" s="170" t="s">
        <v>11</v>
      </c>
      <c r="E9" s="170" t="s">
        <v>12</v>
      </c>
      <c r="F9" s="170" t="s">
        <v>12</v>
      </c>
      <c r="G9" s="170" t="s">
        <v>16</v>
      </c>
      <c r="H9" s="68">
        <v>122</v>
      </c>
      <c r="I9" s="68">
        <v>135</v>
      </c>
      <c r="J9" s="68">
        <v>129</v>
      </c>
      <c r="K9" s="68">
        <v>164</v>
      </c>
      <c r="L9" s="96">
        <v>550</v>
      </c>
      <c r="M9" s="173">
        <v>17</v>
      </c>
      <c r="N9" s="172">
        <v>0.49454545454545457</v>
      </c>
      <c r="O9" s="173"/>
      <c r="P9" s="137"/>
    </row>
    <row r="10" spans="1:16" ht="15.75" customHeight="1" x14ac:dyDescent="0.3">
      <c r="A10" s="170" t="s">
        <v>57</v>
      </c>
      <c r="B10" s="170" t="s">
        <v>15</v>
      </c>
      <c r="C10" s="171" t="s">
        <v>148</v>
      </c>
      <c r="D10" s="170" t="s">
        <v>11</v>
      </c>
      <c r="E10" s="170" t="s">
        <v>44</v>
      </c>
      <c r="F10" s="170" t="s">
        <v>56</v>
      </c>
      <c r="G10" s="170" t="s">
        <v>16</v>
      </c>
      <c r="H10" s="68">
        <v>48</v>
      </c>
      <c r="I10" s="68">
        <v>28</v>
      </c>
      <c r="J10" s="68">
        <v>32</v>
      </c>
      <c r="K10" s="68">
        <v>33</v>
      </c>
      <c r="L10" s="96">
        <v>141</v>
      </c>
      <c r="M10" s="173">
        <v>12</v>
      </c>
      <c r="N10" s="172">
        <v>0.54609929078014185</v>
      </c>
      <c r="O10" s="173"/>
      <c r="P10" s="137"/>
    </row>
    <row r="11" spans="1:16" ht="15.75" customHeight="1" x14ac:dyDescent="0.3">
      <c r="A11" s="170" t="s">
        <v>43</v>
      </c>
      <c r="B11" s="170" t="s">
        <v>15</v>
      </c>
      <c r="C11" s="171" t="s">
        <v>149</v>
      </c>
      <c r="D11" s="170" t="s">
        <v>11</v>
      </c>
      <c r="E11" s="170" t="s">
        <v>12</v>
      </c>
      <c r="F11" s="170" t="s">
        <v>42</v>
      </c>
      <c r="G11" s="170" t="s">
        <v>16</v>
      </c>
      <c r="H11" s="68">
        <v>171</v>
      </c>
      <c r="I11" s="68">
        <v>140</v>
      </c>
      <c r="J11" s="68">
        <v>173</v>
      </c>
      <c r="K11" s="68">
        <v>155</v>
      </c>
      <c r="L11" s="96">
        <v>639</v>
      </c>
      <c r="M11" s="173">
        <v>14</v>
      </c>
      <c r="N11" s="172">
        <v>0.51173708920187788</v>
      </c>
      <c r="O11" s="173"/>
      <c r="P11" s="137"/>
    </row>
    <row r="12" spans="1:16" ht="15.75" customHeight="1" x14ac:dyDescent="0.3">
      <c r="A12" s="170" t="s">
        <v>37</v>
      </c>
      <c r="B12" s="170" t="s">
        <v>15</v>
      </c>
      <c r="C12" s="171" t="s">
        <v>273</v>
      </c>
      <c r="D12" s="170" t="s">
        <v>11</v>
      </c>
      <c r="E12" s="170" t="s">
        <v>12</v>
      </c>
      <c r="F12" s="170" t="s">
        <v>38</v>
      </c>
      <c r="G12" s="170" t="s">
        <v>204</v>
      </c>
      <c r="H12" s="68">
        <v>204</v>
      </c>
      <c r="I12" s="68">
        <v>222</v>
      </c>
      <c r="J12" s="68">
        <v>213</v>
      </c>
      <c r="K12" s="68">
        <v>220</v>
      </c>
      <c r="L12" s="96">
        <v>859</v>
      </c>
      <c r="M12" s="173">
        <v>15</v>
      </c>
      <c r="N12" s="172">
        <v>0.51105937136204893</v>
      </c>
      <c r="O12" s="173"/>
      <c r="P12" s="137"/>
    </row>
    <row r="13" spans="1:16" ht="15.75" customHeight="1" x14ac:dyDescent="0.3">
      <c r="A13" s="170" t="s">
        <v>32</v>
      </c>
      <c r="B13" s="170" t="s">
        <v>15</v>
      </c>
      <c r="C13" s="171" t="s">
        <v>274</v>
      </c>
      <c r="D13" s="170" t="s">
        <v>11</v>
      </c>
      <c r="E13" s="170" t="s">
        <v>12</v>
      </c>
      <c r="F13" s="170" t="s">
        <v>30</v>
      </c>
      <c r="G13" s="170" t="s">
        <v>16</v>
      </c>
      <c r="H13" s="68">
        <v>180</v>
      </c>
      <c r="I13" s="68">
        <v>199</v>
      </c>
      <c r="J13" s="68">
        <v>239</v>
      </c>
      <c r="K13" s="68">
        <v>248</v>
      </c>
      <c r="L13" s="96">
        <v>866</v>
      </c>
      <c r="M13" s="173">
        <v>23</v>
      </c>
      <c r="N13" s="172">
        <v>0.51039260969976907</v>
      </c>
      <c r="O13" s="173"/>
      <c r="P13" s="137"/>
    </row>
    <row r="14" spans="1:16" ht="15.75" customHeight="1" x14ac:dyDescent="0.3">
      <c r="A14" s="170" t="s">
        <v>64</v>
      </c>
      <c r="B14" s="170" t="s">
        <v>15</v>
      </c>
      <c r="C14" s="171" t="s">
        <v>275</v>
      </c>
      <c r="D14" s="170" t="s">
        <v>11</v>
      </c>
      <c r="E14" s="170" t="s">
        <v>58</v>
      </c>
      <c r="F14" s="170" t="s">
        <v>63</v>
      </c>
      <c r="G14" s="170" t="s">
        <v>16</v>
      </c>
      <c r="H14" s="68">
        <v>149</v>
      </c>
      <c r="I14" s="68">
        <v>152</v>
      </c>
      <c r="J14" s="68">
        <v>156</v>
      </c>
      <c r="K14" s="68">
        <v>152</v>
      </c>
      <c r="L14" s="96">
        <v>609</v>
      </c>
      <c r="M14" s="173">
        <v>18</v>
      </c>
      <c r="N14" s="172">
        <v>0.4942528735632184</v>
      </c>
      <c r="O14" s="173"/>
      <c r="P14" s="137"/>
    </row>
    <row r="15" spans="1:16" ht="15.75" customHeight="1" x14ac:dyDescent="0.3">
      <c r="A15" s="170" t="s">
        <v>29</v>
      </c>
      <c r="B15" s="170" t="s">
        <v>15</v>
      </c>
      <c r="C15" s="171" t="s">
        <v>150</v>
      </c>
      <c r="D15" s="170" t="s">
        <v>11</v>
      </c>
      <c r="E15" s="170" t="s">
        <v>58</v>
      </c>
      <c r="F15" s="170" t="s">
        <v>28</v>
      </c>
      <c r="G15" s="170" t="s">
        <v>16</v>
      </c>
      <c r="H15" s="68">
        <v>153</v>
      </c>
      <c r="I15" s="68">
        <v>133</v>
      </c>
      <c r="J15" s="68">
        <v>124</v>
      </c>
      <c r="K15" s="68">
        <v>107</v>
      </c>
      <c r="L15" s="96">
        <v>517</v>
      </c>
      <c r="M15" s="173">
        <v>0</v>
      </c>
      <c r="N15" s="172">
        <v>0.49323017408123793</v>
      </c>
      <c r="O15" s="173"/>
      <c r="P15" s="137"/>
    </row>
    <row r="16" spans="1:16" ht="15.75" customHeight="1" x14ac:dyDescent="0.3">
      <c r="A16" s="170" t="s">
        <v>55</v>
      </c>
      <c r="B16" s="170" t="s">
        <v>15</v>
      </c>
      <c r="C16" s="171" t="s">
        <v>152</v>
      </c>
      <c r="D16" s="170" t="s">
        <v>11</v>
      </c>
      <c r="E16" s="170" t="s">
        <v>44</v>
      </c>
      <c r="F16" s="170" t="s">
        <v>53</v>
      </c>
      <c r="G16" s="170" t="s">
        <v>16</v>
      </c>
      <c r="H16" s="68">
        <v>194</v>
      </c>
      <c r="I16" s="68">
        <v>203</v>
      </c>
      <c r="J16" s="68">
        <v>177</v>
      </c>
      <c r="K16" s="68">
        <v>188</v>
      </c>
      <c r="L16" s="96">
        <v>762</v>
      </c>
      <c r="M16" s="173">
        <v>25</v>
      </c>
      <c r="N16" s="172">
        <v>0.51574803149606296</v>
      </c>
      <c r="O16" s="173"/>
      <c r="P16" s="137"/>
    </row>
    <row r="17" spans="1:16" ht="15.75" customHeight="1" x14ac:dyDescent="0.3">
      <c r="A17" s="170" t="s">
        <v>33</v>
      </c>
      <c r="B17" s="170" t="s">
        <v>15</v>
      </c>
      <c r="C17" s="171" t="s">
        <v>153</v>
      </c>
      <c r="D17" s="170" t="s">
        <v>11</v>
      </c>
      <c r="E17" s="170" t="s">
        <v>12</v>
      </c>
      <c r="F17" s="170" t="s">
        <v>30</v>
      </c>
      <c r="G17" s="170" t="s">
        <v>16</v>
      </c>
      <c r="H17" s="68">
        <v>124</v>
      </c>
      <c r="I17" s="68">
        <v>139</v>
      </c>
      <c r="J17" s="68">
        <v>145</v>
      </c>
      <c r="K17" s="68">
        <v>135</v>
      </c>
      <c r="L17" s="96">
        <v>543</v>
      </c>
      <c r="M17" s="173">
        <v>18</v>
      </c>
      <c r="N17" s="172">
        <v>0.49723756906077349</v>
      </c>
      <c r="O17" s="173"/>
      <c r="P17" s="137"/>
    </row>
    <row r="18" spans="1:16" ht="15.75" customHeight="1" x14ac:dyDescent="0.3">
      <c r="A18" s="170" t="s">
        <v>46</v>
      </c>
      <c r="B18" s="170" t="s">
        <v>15</v>
      </c>
      <c r="C18" s="171" t="s">
        <v>154</v>
      </c>
      <c r="D18" s="170" t="s">
        <v>11</v>
      </c>
      <c r="E18" s="170" t="s">
        <v>44</v>
      </c>
      <c r="F18" s="170" t="s">
        <v>45</v>
      </c>
      <c r="G18" s="170" t="s">
        <v>16</v>
      </c>
      <c r="H18" s="68">
        <v>29</v>
      </c>
      <c r="I18" s="68">
        <v>32</v>
      </c>
      <c r="J18" s="68">
        <v>34</v>
      </c>
      <c r="K18" s="68">
        <v>32</v>
      </c>
      <c r="L18" s="96">
        <v>127</v>
      </c>
      <c r="M18" s="173">
        <v>13</v>
      </c>
      <c r="N18" s="172">
        <v>0.56692913385826771</v>
      </c>
      <c r="O18" s="173"/>
      <c r="P18" s="137"/>
    </row>
    <row r="19" spans="1:16" ht="15.75" customHeight="1" x14ac:dyDescent="0.3">
      <c r="A19" s="170" t="s">
        <v>50</v>
      </c>
      <c r="B19" s="170" t="s">
        <v>15</v>
      </c>
      <c r="C19" s="171" t="s">
        <v>156</v>
      </c>
      <c r="D19" s="170" t="s">
        <v>11</v>
      </c>
      <c r="E19" s="170" t="s">
        <v>44</v>
      </c>
      <c r="F19" s="170" t="s">
        <v>44</v>
      </c>
      <c r="G19" s="170" t="s">
        <v>16</v>
      </c>
      <c r="H19" s="68">
        <v>118</v>
      </c>
      <c r="I19" s="68">
        <v>141</v>
      </c>
      <c r="J19" s="68">
        <v>142</v>
      </c>
      <c r="K19" s="68">
        <v>136</v>
      </c>
      <c r="L19" s="96">
        <v>537</v>
      </c>
      <c r="M19" s="173">
        <v>22</v>
      </c>
      <c r="N19" s="172">
        <v>0.52141527001862198</v>
      </c>
      <c r="O19" s="173"/>
      <c r="P19" s="137"/>
    </row>
    <row r="20" spans="1:16" ht="15.75" customHeight="1" x14ac:dyDescent="0.3">
      <c r="A20" s="170" t="s">
        <v>20</v>
      </c>
      <c r="B20" s="170" t="s">
        <v>15</v>
      </c>
      <c r="C20" s="171" t="s">
        <v>276</v>
      </c>
      <c r="D20" s="170" t="s">
        <v>11</v>
      </c>
      <c r="E20" s="170" t="s">
        <v>12</v>
      </c>
      <c r="F20" s="170" t="s">
        <v>12</v>
      </c>
      <c r="G20" s="170" t="s">
        <v>16</v>
      </c>
      <c r="H20" s="68">
        <v>190</v>
      </c>
      <c r="I20" s="68">
        <v>164</v>
      </c>
      <c r="J20" s="68">
        <v>163</v>
      </c>
      <c r="K20" s="68">
        <v>176</v>
      </c>
      <c r="L20" s="96">
        <v>693</v>
      </c>
      <c r="M20" s="173">
        <v>29</v>
      </c>
      <c r="N20" s="172">
        <v>0.4725433526011561</v>
      </c>
      <c r="O20" s="173"/>
      <c r="P20" s="137"/>
    </row>
    <row r="21" spans="1:16" ht="15.75" customHeight="1" x14ac:dyDescent="0.3">
      <c r="A21" s="170" t="s">
        <v>68</v>
      </c>
      <c r="B21" s="170" t="s">
        <v>15</v>
      </c>
      <c r="C21" s="171" t="s">
        <v>157</v>
      </c>
      <c r="D21" s="170" t="s">
        <v>11</v>
      </c>
      <c r="E21" s="170" t="s">
        <v>58</v>
      </c>
      <c r="F21" s="170" t="s">
        <v>67</v>
      </c>
      <c r="G21" s="170" t="s">
        <v>16</v>
      </c>
      <c r="H21" s="68">
        <v>216</v>
      </c>
      <c r="I21" s="68">
        <v>223</v>
      </c>
      <c r="J21" s="68">
        <v>224</v>
      </c>
      <c r="K21" s="68">
        <v>253</v>
      </c>
      <c r="L21" s="96">
        <v>916</v>
      </c>
      <c r="M21" s="173">
        <v>21</v>
      </c>
      <c r="N21" s="172">
        <v>0.49672489082969434</v>
      </c>
      <c r="O21" s="173"/>
      <c r="P21" s="137"/>
    </row>
    <row r="22" spans="1:16" ht="15.75" customHeight="1" x14ac:dyDescent="0.3">
      <c r="A22" s="170" t="s">
        <v>49</v>
      </c>
      <c r="B22" s="170" t="s">
        <v>15</v>
      </c>
      <c r="C22" s="171" t="s">
        <v>159</v>
      </c>
      <c r="D22" s="170" t="s">
        <v>11</v>
      </c>
      <c r="E22" s="170" t="s">
        <v>44</v>
      </c>
      <c r="F22" s="170" t="s">
        <v>44</v>
      </c>
      <c r="G22" s="170" t="s">
        <v>16</v>
      </c>
      <c r="H22" s="68">
        <v>90</v>
      </c>
      <c r="I22" s="68">
        <v>120</v>
      </c>
      <c r="J22" s="68">
        <v>97</v>
      </c>
      <c r="K22" s="68">
        <v>112</v>
      </c>
      <c r="L22" s="96">
        <v>419</v>
      </c>
      <c r="M22" s="173">
        <v>31</v>
      </c>
      <c r="N22" s="172">
        <v>0.48687350835322196</v>
      </c>
      <c r="O22" s="173"/>
      <c r="P22" s="137"/>
    </row>
    <row r="23" spans="1:16" ht="15.75" customHeight="1" x14ac:dyDescent="0.3">
      <c r="A23" s="170" t="s">
        <v>31</v>
      </c>
      <c r="B23" s="170" t="s">
        <v>15</v>
      </c>
      <c r="C23" s="171" t="s">
        <v>277</v>
      </c>
      <c r="D23" s="170" t="s">
        <v>11</v>
      </c>
      <c r="E23" s="170" t="s">
        <v>12</v>
      </c>
      <c r="F23" s="170" t="s">
        <v>30</v>
      </c>
      <c r="G23" s="170" t="s">
        <v>16</v>
      </c>
      <c r="H23" s="68">
        <v>166</v>
      </c>
      <c r="I23" s="68">
        <v>218</v>
      </c>
      <c r="J23" s="68">
        <v>200</v>
      </c>
      <c r="K23" s="68">
        <v>172</v>
      </c>
      <c r="L23" s="96">
        <v>756</v>
      </c>
      <c r="M23" s="173">
        <v>24</v>
      </c>
      <c r="N23" s="172">
        <v>0.52248677248677244</v>
      </c>
      <c r="O23" s="173"/>
      <c r="P23" s="137"/>
    </row>
    <row r="24" spans="1:16" ht="15.75" customHeight="1" x14ac:dyDescent="0.3">
      <c r="A24" s="170" t="s">
        <v>72</v>
      </c>
      <c r="B24" s="170" t="s">
        <v>15</v>
      </c>
      <c r="C24" s="171" t="s">
        <v>278</v>
      </c>
      <c r="D24" s="170" t="s">
        <v>11</v>
      </c>
      <c r="E24" s="170" t="s">
        <v>58</v>
      </c>
      <c r="F24" s="170" t="s">
        <v>67</v>
      </c>
      <c r="G24" s="170" t="s">
        <v>16</v>
      </c>
      <c r="H24" s="68">
        <v>239</v>
      </c>
      <c r="I24" s="68">
        <v>239</v>
      </c>
      <c r="J24" s="68">
        <v>252</v>
      </c>
      <c r="K24" s="68">
        <v>247</v>
      </c>
      <c r="L24" s="96">
        <v>977</v>
      </c>
      <c r="M24" s="173">
        <v>12</v>
      </c>
      <c r="N24" s="172">
        <v>0.50051177072671438</v>
      </c>
      <c r="O24" s="173"/>
      <c r="P24" s="137"/>
    </row>
    <row r="25" spans="1:16" ht="15.75" customHeight="1" x14ac:dyDescent="0.3">
      <c r="A25" s="170" t="s">
        <v>60</v>
      </c>
      <c r="B25" s="170" t="s">
        <v>15</v>
      </c>
      <c r="C25" s="171" t="s">
        <v>162</v>
      </c>
      <c r="D25" s="170" t="s">
        <v>11</v>
      </c>
      <c r="E25" s="170" t="s">
        <v>58</v>
      </c>
      <c r="F25" s="170" t="s">
        <v>59</v>
      </c>
      <c r="G25" s="170" t="s">
        <v>16</v>
      </c>
      <c r="H25" s="68">
        <v>159</v>
      </c>
      <c r="I25" s="68">
        <v>133</v>
      </c>
      <c r="J25" s="68">
        <v>155</v>
      </c>
      <c r="K25" s="68">
        <v>132</v>
      </c>
      <c r="L25" s="96">
        <v>579</v>
      </c>
      <c r="M25" s="173">
        <v>47</v>
      </c>
      <c r="N25" s="172">
        <v>0.47150259067357514</v>
      </c>
      <c r="O25" s="173"/>
      <c r="P25" s="137"/>
    </row>
    <row r="26" spans="1:16" ht="15.75" customHeight="1" x14ac:dyDescent="0.3">
      <c r="A26" s="170" t="s">
        <v>71</v>
      </c>
      <c r="B26" s="170" t="s">
        <v>15</v>
      </c>
      <c r="C26" s="171" t="s">
        <v>279</v>
      </c>
      <c r="D26" s="170" t="s">
        <v>11</v>
      </c>
      <c r="E26" s="170" t="s">
        <v>58</v>
      </c>
      <c r="F26" s="170" t="s">
        <v>67</v>
      </c>
      <c r="G26" s="170" t="s">
        <v>16</v>
      </c>
      <c r="H26" s="68">
        <v>206</v>
      </c>
      <c r="I26" s="68">
        <v>214</v>
      </c>
      <c r="J26" s="68">
        <v>179</v>
      </c>
      <c r="K26" s="68">
        <v>225</v>
      </c>
      <c r="L26" s="96">
        <v>824</v>
      </c>
      <c r="M26" s="173">
        <v>37</v>
      </c>
      <c r="N26" s="172">
        <v>0.49271844660194175</v>
      </c>
      <c r="O26" s="173"/>
      <c r="P26" s="137"/>
    </row>
    <row r="27" spans="1:16" ht="15.75" customHeight="1" x14ac:dyDescent="0.3">
      <c r="A27" s="170" t="s">
        <v>39</v>
      </c>
      <c r="B27" s="170" t="s">
        <v>15</v>
      </c>
      <c r="C27" s="171" t="s">
        <v>280</v>
      </c>
      <c r="D27" s="170" t="s">
        <v>11</v>
      </c>
      <c r="E27" s="170" t="s">
        <v>12</v>
      </c>
      <c r="F27" s="170" t="s">
        <v>38</v>
      </c>
      <c r="G27" s="170" t="s">
        <v>16</v>
      </c>
      <c r="H27" s="68">
        <v>134</v>
      </c>
      <c r="I27" s="68">
        <v>153</v>
      </c>
      <c r="J27" s="68">
        <v>142</v>
      </c>
      <c r="K27" s="68">
        <v>152</v>
      </c>
      <c r="L27" s="96">
        <v>581</v>
      </c>
      <c r="M27" s="173">
        <v>40</v>
      </c>
      <c r="N27" s="172">
        <v>0.46643717728055079</v>
      </c>
      <c r="O27" s="173"/>
      <c r="P27" s="137"/>
    </row>
    <row r="28" spans="1:16" ht="15.75" customHeight="1" x14ac:dyDescent="0.3">
      <c r="A28" s="170" t="s">
        <v>65</v>
      </c>
      <c r="B28" s="170" t="s">
        <v>15</v>
      </c>
      <c r="C28" s="171" t="s">
        <v>164</v>
      </c>
      <c r="D28" s="170" t="s">
        <v>11</v>
      </c>
      <c r="E28" s="170" t="s">
        <v>58</v>
      </c>
      <c r="F28" s="170" t="s">
        <v>63</v>
      </c>
      <c r="G28" s="170" t="s">
        <v>16</v>
      </c>
      <c r="H28" s="68">
        <v>167</v>
      </c>
      <c r="I28" s="68">
        <v>150</v>
      </c>
      <c r="J28" s="68">
        <v>135</v>
      </c>
      <c r="K28" s="68">
        <v>130</v>
      </c>
      <c r="L28" s="96">
        <v>582</v>
      </c>
      <c r="M28" s="173">
        <v>25</v>
      </c>
      <c r="N28" s="172">
        <v>0.5223367697594502</v>
      </c>
      <c r="O28" s="173"/>
      <c r="P28" s="137"/>
    </row>
    <row r="29" spans="1:16" ht="15.75" customHeight="1" x14ac:dyDescent="0.3">
      <c r="A29" s="170" t="s">
        <v>54</v>
      </c>
      <c r="B29" s="170" t="s">
        <v>15</v>
      </c>
      <c r="C29" s="171" t="s">
        <v>281</v>
      </c>
      <c r="D29" s="170" t="s">
        <v>11</v>
      </c>
      <c r="E29" s="170" t="s">
        <v>44</v>
      </c>
      <c r="F29" s="170" t="s">
        <v>53</v>
      </c>
      <c r="G29" s="170" t="s">
        <v>16</v>
      </c>
      <c r="H29" s="68">
        <v>185</v>
      </c>
      <c r="I29" s="68">
        <v>190</v>
      </c>
      <c r="J29" s="68">
        <v>165</v>
      </c>
      <c r="K29" s="68">
        <v>171</v>
      </c>
      <c r="L29" s="96">
        <v>711</v>
      </c>
      <c r="M29" s="173">
        <v>21</v>
      </c>
      <c r="N29" s="172">
        <v>0.53586497890295359</v>
      </c>
      <c r="O29" s="173"/>
      <c r="P29" s="137"/>
    </row>
    <row r="30" spans="1:16" ht="15.75" customHeight="1" x14ac:dyDescent="0.3">
      <c r="A30" s="170" t="s">
        <v>62</v>
      </c>
      <c r="B30" s="170" t="s">
        <v>15</v>
      </c>
      <c r="C30" s="171" t="s">
        <v>165</v>
      </c>
      <c r="D30" s="170" t="s">
        <v>11</v>
      </c>
      <c r="E30" s="170" t="s">
        <v>58</v>
      </c>
      <c r="F30" s="170" t="s">
        <v>61</v>
      </c>
      <c r="G30" s="170" t="s">
        <v>16</v>
      </c>
      <c r="H30" s="68">
        <v>135</v>
      </c>
      <c r="I30" s="68">
        <v>107</v>
      </c>
      <c r="J30" s="68">
        <v>105</v>
      </c>
      <c r="K30" s="68">
        <v>111</v>
      </c>
      <c r="L30" s="96">
        <v>458</v>
      </c>
      <c r="M30" s="173">
        <v>1</v>
      </c>
      <c r="N30" s="172">
        <v>0.50873362445414849</v>
      </c>
      <c r="O30" s="173"/>
      <c r="P30" s="137"/>
    </row>
    <row r="31" spans="1:16" ht="15.75" customHeight="1" x14ac:dyDescent="0.3">
      <c r="A31" s="170" t="s">
        <v>36</v>
      </c>
      <c r="B31" s="170" t="s">
        <v>15</v>
      </c>
      <c r="C31" s="171" t="s">
        <v>166</v>
      </c>
      <c r="D31" s="170" t="s">
        <v>11</v>
      </c>
      <c r="E31" s="170" t="s">
        <v>58</v>
      </c>
      <c r="F31" s="170" t="s">
        <v>35</v>
      </c>
      <c r="G31" s="170" t="s">
        <v>16</v>
      </c>
      <c r="H31" s="68">
        <v>60</v>
      </c>
      <c r="I31" s="68">
        <v>39</v>
      </c>
      <c r="J31" s="68">
        <v>48</v>
      </c>
      <c r="K31" s="68">
        <v>46</v>
      </c>
      <c r="L31" s="96">
        <v>193</v>
      </c>
      <c r="M31" s="173">
        <v>8</v>
      </c>
      <c r="N31" s="172">
        <v>0.54404145077720212</v>
      </c>
      <c r="O31" s="173"/>
      <c r="P31" s="137"/>
    </row>
    <row r="32" spans="1:16" ht="15.75" customHeight="1" x14ac:dyDescent="0.3">
      <c r="A32" s="170" t="s">
        <v>69</v>
      </c>
      <c r="B32" s="170" t="s">
        <v>15</v>
      </c>
      <c r="C32" s="171" t="s">
        <v>282</v>
      </c>
      <c r="D32" s="170" t="s">
        <v>11</v>
      </c>
      <c r="E32" s="170" t="s">
        <v>58</v>
      </c>
      <c r="F32" s="170" t="s">
        <v>67</v>
      </c>
      <c r="G32" s="170" t="s">
        <v>16</v>
      </c>
      <c r="H32" s="68">
        <v>224</v>
      </c>
      <c r="I32" s="68">
        <v>211</v>
      </c>
      <c r="J32" s="68">
        <v>217</v>
      </c>
      <c r="K32" s="68">
        <v>242</v>
      </c>
      <c r="L32" s="96">
        <v>894</v>
      </c>
      <c r="M32" s="173">
        <v>32</v>
      </c>
      <c r="N32" s="172">
        <v>0.51677852348993292</v>
      </c>
      <c r="O32" s="173"/>
      <c r="P32" s="137"/>
    </row>
    <row r="33" spans="1:16" ht="15.75" customHeight="1" x14ac:dyDescent="0.3">
      <c r="A33" s="170" t="s">
        <v>14</v>
      </c>
      <c r="B33" s="170" t="s">
        <v>15</v>
      </c>
      <c r="C33" s="171" t="s">
        <v>169</v>
      </c>
      <c r="D33" s="170" t="s">
        <v>11</v>
      </c>
      <c r="E33" s="170" t="s">
        <v>12</v>
      </c>
      <c r="F33" s="170" t="s">
        <v>13</v>
      </c>
      <c r="G33" s="170" t="s">
        <v>16</v>
      </c>
      <c r="H33" s="68">
        <v>14</v>
      </c>
      <c r="I33" s="68">
        <v>13</v>
      </c>
      <c r="J33" s="68">
        <v>24</v>
      </c>
      <c r="K33" s="68">
        <v>25</v>
      </c>
      <c r="L33" s="96">
        <v>76</v>
      </c>
      <c r="M33" s="173">
        <v>5</v>
      </c>
      <c r="N33" s="172">
        <v>0.43421052631578949</v>
      </c>
      <c r="O33" s="173"/>
      <c r="P33" s="137"/>
    </row>
    <row r="34" spans="1:16" ht="15.75" customHeight="1" x14ac:dyDescent="0.3">
      <c r="A34" s="170" t="s">
        <v>48</v>
      </c>
      <c r="B34" s="170" t="s">
        <v>15</v>
      </c>
      <c r="C34" s="171" t="s">
        <v>170</v>
      </c>
      <c r="D34" s="170" t="s">
        <v>11</v>
      </c>
      <c r="E34" s="170" t="s">
        <v>44</v>
      </c>
      <c r="F34" s="170" t="s">
        <v>44</v>
      </c>
      <c r="G34" s="170" t="s">
        <v>16</v>
      </c>
      <c r="H34" s="68">
        <v>117</v>
      </c>
      <c r="I34" s="68">
        <v>96</v>
      </c>
      <c r="J34" s="68">
        <v>107</v>
      </c>
      <c r="K34" s="68">
        <v>113</v>
      </c>
      <c r="L34" s="96">
        <v>433</v>
      </c>
      <c r="M34" s="173">
        <v>24</v>
      </c>
      <c r="N34" s="172">
        <v>0.50577367205542723</v>
      </c>
      <c r="O34" s="173"/>
      <c r="P34" s="137"/>
    </row>
    <row r="35" spans="1:16" ht="15.75" customHeight="1" x14ac:dyDescent="0.3">
      <c r="A35" s="170" t="s">
        <v>265</v>
      </c>
      <c r="B35" s="170" t="s">
        <v>15</v>
      </c>
      <c r="C35" s="171" t="s">
        <v>266</v>
      </c>
      <c r="D35" s="170" t="s">
        <v>11</v>
      </c>
      <c r="E35" s="170" t="s">
        <v>58</v>
      </c>
      <c r="F35" s="170" t="s">
        <v>67</v>
      </c>
      <c r="G35" s="170" t="s">
        <v>16</v>
      </c>
      <c r="H35" s="68">
        <v>140</v>
      </c>
      <c r="I35" s="68">
        <v>141</v>
      </c>
      <c r="J35" s="68">
        <v>148</v>
      </c>
      <c r="K35" s="68">
        <v>0</v>
      </c>
      <c r="L35" s="96">
        <v>429</v>
      </c>
      <c r="M35" s="173">
        <v>22</v>
      </c>
      <c r="N35" s="172">
        <v>0.51048951048951052</v>
      </c>
      <c r="O35" s="173"/>
      <c r="P35" s="137"/>
    </row>
    <row r="36" spans="1:16" ht="15.6" customHeight="1" x14ac:dyDescent="0.3">
      <c r="A36" s="170" t="s">
        <v>283</v>
      </c>
      <c r="B36" s="170" t="s">
        <v>15</v>
      </c>
      <c r="C36" s="171" t="s">
        <v>284</v>
      </c>
      <c r="D36" s="170" t="s">
        <v>11</v>
      </c>
      <c r="E36" s="170" t="s">
        <v>44</v>
      </c>
      <c r="F36" s="170" t="s">
        <v>285</v>
      </c>
      <c r="G36" s="170" t="s">
        <v>16</v>
      </c>
      <c r="H36" s="68">
        <v>50</v>
      </c>
      <c r="I36" s="68">
        <v>49</v>
      </c>
      <c r="J36" s="68">
        <v>39</v>
      </c>
      <c r="K36" s="68">
        <v>53</v>
      </c>
      <c r="L36" s="96">
        <v>191</v>
      </c>
      <c r="M36" s="173">
        <v>10</v>
      </c>
      <c r="N36" s="172">
        <v>0.47643979057591623</v>
      </c>
      <c r="O36" s="173"/>
      <c r="P36" s="137"/>
    </row>
    <row r="37" spans="1:16" x14ac:dyDescent="0.3">
      <c r="A37" s="170" t="s">
        <v>317</v>
      </c>
      <c r="B37" s="170" t="s">
        <v>15</v>
      </c>
      <c r="C37" s="171" t="s">
        <v>318</v>
      </c>
      <c r="D37" s="170" t="s">
        <v>11</v>
      </c>
      <c r="E37" s="170" t="s">
        <v>12</v>
      </c>
      <c r="F37" s="170" t="s">
        <v>38</v>
      </c>
      <c r="G37" s="170" t="s">
        <v>16</v>
      </c>
      <c r="H37" s="68">
        <v>74</v>
      </c>
      <c r="I37" s="68">
        <v>0</v>
      </c>
      <c r="J37" s="68">
        <v>0</v>
      </c>
      <c r="K37" s="68">
        <v>0</v>
      </c>
      <c r="L37" s="96">
        <v>74</v>
      </c>
      <c r="M37" s="173">
        <v>0</v>
      </c>
      <c r="N37" s="172">
        <v>0.56756756756756754</v>
      </c>
      <c r="O37" s="173"/>
      <c r="P37" s="137"/>
    </row>
    <row r="38" spans="1:16" ht="15.75" customHeight="1" x14ac:dyDescent="0.3">
      <c r="A38" s="170" t="s">
        <v>52</v>
      </c>
      <c r="B38" s="170" t="s">
        <v>27</v>
      </c>
      <c r="C38" s="171" t="s">
        <v>148</v>
      </c>
      <c r="D38" s="170" t="s">
        <v>11</v>
      </c>
      <c r="E38" s="170" t="s">
        <v>44</v>
      </c>
      <c r="F38" s="170" t="s">
        <v>44</v>
      </c>
      <c r="G38" s="170" t="s">
        <v>204</v>
      </c>
      <c r="H38" s="68">
        <v>0</v>
      </c>
      <c r="I38" s="68">
        <v>0</v>
      </c>
      <c r="J38" s="68">
        <v>0</v>
      </c>
      <c r="K38" s="68">
        <v>1</v>
      </c>
      <c r="L38" s="96">
        <v>1</v>
      </c>
      <c r="M38" s="173">
        <v>0</v>
      </c>
      <c r="N38" s="172">
        <v>1</v>
      </c>
      <c r="O38" s="173"/>
      <c r="P38" s="137"/>
    </row>
    <row r="39" spans="1:16" ht="15.75" customHeight="1" x14ac:dyDescent="0.3">
      <c r="A39" s="271" t="s">
        <v>254</v>
      </c>
      <c r="B39" s="271"/>
      <c r="C39" s="271"/>
      <c r="D39" s="271"/>
      <c r="E39" s="271"/>
      <c r="F39" s="271"/>
      <c r="G39" s="271"/>
      <c r="H39" s="174">
        <f>SUM(H4:H38)</f>
        <v>5103</v>
      </c>
      <c r="I39" s="174">
        <f t="shared" ref="I39:K39" si="0">SUM(I4:I38)</f>
        <v>5034</v>
      </c>
      <c r="J39" s="174">
        <f t="shared" si="0"/>
        <v>5090</v>
      </c>
      <c r="K39" s="174">
        <f t="shared" si="0"/>
        <v>4985</v>
      </c>
      <c r="L39" s="174">
        <f>SUM(L4:L38)</f>
        <v>20212</v>
      </c>
      <c r="M39" s="174">
        <f>SUM(M4:M38)</f>
        <v>699</v>
      </c>
      <c r="N39" s="175">
        <v>0.502</v>
      </c>
      <c r="O39" s="176"/>
      <c r="P39" s="137"/>
    </row>
    <row r="40" spans="1:16" ht="15.75" customHeight="1" x14ac:dyDescent="0.3">
      <c r="A40" s="170" t="s">
        <v>78</v>
      </c>
      <c r="B40" s="170" t="s">
        <v>295</v>
      </c>
      <c r="C40" s="171" t="s">
        <v>296</v>
      </c>
      <c r="D40" s="170" t="s">
        <v>76</v>
      </c>
      <c r="E40" s="170" t="s">
        <v>12</v>
      </c>
      <c r="F40" s="170" t="s">
        <v>12</v>
      </c>
      <c r="G40" s="170" t="s">
        <v>204</v>
      </c>
      <c r="H40" s="68">
        <v>128</v>
      </c>
      <c r="I40" s="68">
        <v>137</v>
      </c>
      <c r="J40" s="68">
        <v>153</v>
      </c>
      <c r="K40" s="68">
        <v>127</v>
      </c>
      <c r="L40" s="96">
        <v>545</v>
      </c>
      <c r="M40" s="173">
        <v>0</v>
      </c>
      <c r="N40" s="172">
        <v>0.51200000000000001</v>
      </c>
      <c r="O40" s="173"/>
    </row>
    <row r="41" spans="1:16" ht="15.75" customHeight="1" x14ac:dyDescent="0.3">
      <c r="A41" s="170" t="s">
        <v>80</v>
      </c>
      <c r="B41" s="170" t="s">
        <v>295</v>
      </c>
      <c r="C41" s="171" t="s">
        <v>158</v>
      </c>
      <c r="D41" s="170" t="s">
        <v>76</v>
      </c>
      <c r="E41" s="170" t="s">
        <v>12</v>
      </c>
      <c r="F41" s="170" t="s">
        <v>79</v>
      </c>
      <c r="G41" s="170" t="s">
        <v>204</v>
      </c>
      <c r="H41" s="68">
        <v>41</v>
      </c>
      <c r="I41" s="68">
        <v>26</v>
      </c>
      <c r="J41" s="68">
        <v>35</v>
      </c>
      <c r="K41" s="68">
        <v>42</v>
      </c>
      <c r="L41" s="96">
        <v>144</v>
      </c>
      <c r="M41" s="173">
        <v>0</v>
      </c>
      <c r="N41" s="172">
        <v>0.47199999999999998</v>
      </c>
      <c r="O41" s="173"/>
    </row>
    <row r="42" spans="1:16" ht="15.75" customHeight="1" x14ac:dyDescent="0.3">
      <c r="A42" s="170" t="s">
        <v>82</v>
      </c>
      <c r="B42" s="170" t="s">
        <v>295</v>
      </c>
      <c r="C42" s="171" t="s">
        <v>297</v>
      </c>
      <c r="D42" s="170" t="s">
        <v>76</v>
      </c>
      <c r="E42" s="170" t="s">
        <v>12</v>
      </c>
      <c r="F42" s="170" t="s">
        <v>38</v>
      </c>
      <c r="G42" s="170" t="s">
        <v>204</v>
      </c>
      <c r="H42" s="68">
        <v>110</v>
      </c>
      <c r="I42" s="68">
        <v>115</v>
      </c>
      <c r="J42" s="68">
        <v>113</v>
      </c>
      <c r="K42" s="68">
        <v>109</v>
      </c>
      <c r="L42" s="96">
        <v>447</v>
      </c>
      <c r="M42" s="173">
        <v>0</v>
      </c>
      <c r="N42" s="172">
        <v>0.51700000000000002</v>
      </c>
      <c r="O42" s="173"/>
    </row>
    <row r="43" spans="1:16" ht="15.75" customHeight="1" x14ac:dyDescent="0.3">
      <c r="A43" s="170" t="s">
        <v>83</v>
      </c>
      <c r="B43" s="170" t="s">
        <v>295</v>
      </c>
      <c r="C43" s="171" t="s">
        <v>298</v>
      </c>
      <c r="D43" s="170" t="s">
        <v>76</v>
      </c>
      <c r="E43" s="170" t="s">
        <v>12</v>
      </c>
      <c r="F43" s="170" t="s">
        <v>12</v>
      </c>
      <c r="G43" s="170" t="s">
        <v>204</v>
      </c>
      <c r="H43" s="68">
        <v>62</v>
      </c>
      <c r="I43" s="68">
        <v>57</v>
      </c>
      <c r="J43" s="68">
        <v>51</v>
      </c>
      <c r="K43" s="68">
        <v>34</v>
      </c>
      <c r="L43" s="96">
        <v>204</v>
      </c>
      <c r="M43" s="173">
        <v>0</v>
      </c>
      <c r="N43" s="172">
        <v>0.60799999999999998</v>
      </c>
      <c r="O43" s="173"/>
    </row>
    <row r="44" spans="1:16" ht="15.75" customHeight="1" x14ac:dyDescent="0.3">
      <c r="A44" s="170" t="s">
        <v>84</v>
      </c>
      <c r="B44" s="170" t="s">
        <v>295</v>
      </c>
      <c r="C44" s="171" t="s">
        <v>171</v>
      </c>
      <c r="D44" s="170" t="s">
        <v>76</v>
      </c>
      <c r="E44" s="170" t="s">
        <v>58</v>
      </c>
      <c r="F44" s="170" t="s">
        <v>67</v>
      </c>
      <c r="G44" s="170" t="s">
        <v>204</v>
      </c>
      <c r="H44" s="68">
        <v>56</v>
      </c>
      <c r="I44" s="68">
        <v>55</v>
      </c>
      <c r="J44" s="68">
        <v>60</v>
      </c>
      <c r="K44" s="68">
        <v>55</v>
      </c>
      <c r="L44" s="96">
        <v>226</v>
      </c>
      <c r="M44" s="173">
        <v>0</v>
      </c>
      <c r="N44" s="172">
        <v>0.45600000000000002</v>
      </c>
      <c r="O44" s="173"/>
    </row>
    <row r="45" spans="1:16" ht="15.75" customHeight="1" x14ac:dyDescent="0.3">
      <c r="A45" s="170" t="s">
        <v>207</v>
      </c>
      <c r="B45" s="170" t="s">
        <v>295</v>
      </c>
      <c r="C45" s="171" t="s">
        <v>208</v>
      </c>
      <c r="D45" s="170" t="s">
        <v>76</v>
      </c>
      <c r="E45" s="170" t="s">
        <v>12</v>
      </c>
      <c r="F45" s="170" t="s">
        <v>30</v>
      </c>
      <c r="G45" s="170" t="s">
        <v>204</v>
      </c>
      <c r="H45" s="68">
        <v>88</v>
      </c>
      <c r="I45" s="68">
        <v>93</v>
      </c>
      <c r="J45" s="68">
        <v>85</v>
      </c>
      <c r="K45" s="68">
        <v>86</v>
      </c>
      <c r="L45" s="96">
        <v>352</v>
      </c>
      <c r="M45" s="173">
        <v>0</v>
      </c>
      <c r="N45" s="172">
        <v>0.55400000000000005</v>
      </c>
      <c r="O45" s="173"/>
    </row>
    <row r="46" spans="1:16" ht="15.75" customHeight="1" x14ac:dyDescent="0.3">
      <c r="A46" s="271" t="s">
        <v>255</v>
      </c>
      <c r="B46" s="271"/>
      <c r="C46" s="271"/>
      <c r="D46" s="271"/>
      <c r="E46" s="271"/>
      <c r="F46" s="271"/>
      <c r="G46" s="271"/>
      <c r="H46" s="177">
        <f>SUM(H40:H45)</f>
        <v>485</v>
      </c>
      <c r="I46" s="177">
        <f t="shared" ref="I46:L46" si="1">SUM(I40:I45)</f>
        <v>483</v>
      </c>
      <c r="J46" s="177">
        <f t="shared" si="1"/>
        <v>497</v>
      </c>
      <c r="K46" s="177">
        <f t="shared" si="1"/>
        <v>453</v>
      </c>
      <c r="L46" s="177">
        <f t="shared" si="1"/>
        <v>1918</v>
      </c>
      <c r="M46" s="177">
        <f>SUM(M40:M45)</f>
        <v>0</v>
      </c>
      <c r="N46" s="175">
        <v>0.52100000000000002</v>
      </c>
      <c r="O46" s="178"/>
    </row>
    <row r="47" spans="1:16" ht="15.75" customHeight="1" x14ac:dyDescent="0.3">
      <c r="A47" s="271" t="s">
        <v>314</v>
      </c>
      <c r="B47" s="271"/>
      <c r="C47" s="271"/>
      <c r="D47" s="271"/>
      <c r="E47" s="271"/>
      <c r="F47" s="271"/>
      <c r="G47" s="271"/>
      <c r="H47" s="177">
        <v>3</v>
      </c>
      <c r="I47" s="177">
        <v>8</v>
      </c>
      <c r="J47" s="177">
        <v>14</v>
      </c>
      <c r="K47" s="177">
        <v>5</v>
      </c>
      <c r="L47" s="177">
        <v>30</v>
      </c>
      <c r="M47" s="177">
        <v>0</v>
      </c>
      <c r="N47" s="175">
        <v>0.46700000000000003</v>
      </c>
      <c r="O47" s="178"/>
    </row>
    <row r="48" spans="1:16" ht="15.75" customHeight="1" x14ac:dyDescent="0.3">
      <c r="A48" s="272" t="s">
        <v>253</v>
      </c>
      <c r="B48" s="272"/>
      <c r="C48" s="272"/>
      <c r="D48" s="272"/>
      <c r="E48" s="272"/>
      <c r="F48" s="272"/>
      <c r="G48" s="272"/>
      <c r="H48" s="179">
        <f t="shared" ref="H48:K48" si="2">H39+H46+H47</f>
        <v>5591</v>
      </c>
      <c r="I48" s="179">
        <f t="shared" si="2"/>
        <v>5525</v>
      </c>
      <c r="J48" s="179">
        <f t="shared" si="2"/>
        <v>5601</v>
      </c>
      <c r="K48" s="179">
        <f t="shared" si="2"/>
        <v>5443</v>
      </c>
      <c r="L48" s="179">
        <f>L39+L46+L47</f>
        <v>22160</v>
      </c>
      <c r="M48" s="179">
        <f t="shared" ref="M48" si="3">M39+M46</f>
        <v>699</v>
      </c>
      <c r="N48" s="180">
        <v>0.504</v>
      </c>
      <c r="O48" s="181"/>
      <c r="P48" s="137"/>
    </row>
  </sheetData>
  <sheetProtection selectLockedCells="1" selectUnlockedCells="1"/>
  <mergeCells count="4">
    <mergeCell ref="A39:G39"/>
    <mergeCell ref="A46:G46"/>
    <mergeCell ref="A48:G48"/>
    <mergeCell ref="A47:G47"/>
  </mergeCells>
  <printOptions horizontalCentered="1"/>
  <pageMargins left="0.19685039370078741" right="0.29404761904761906" top="0.39370078740157483" bottom="0.39370078740157483" header="0.19685039370078741" footer="0.19685039370078741"/>
  <pageSetup paperSize="9" scale="76" firstPageNumber="0" fitToHeight="0" orientation="landscape" horizontalDpi="300" verticalDpi="300" r:id="rId1"/>
  <headerFooter>
    <oddFooter>&amp;R&amp;"Arial,Gras"&amp;9Page &amp;P/&amp;N</oddFooter>
  </headerFooter>
  <rowBreaks count="1" manualBreakCount="1">
    <brk id="38"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P24"/>
  <sheetViews>
    <sheetView showGridLines="0" view="pageBreakPreview" zoomScale="115" zoomScaleNormal="100" zoomScaleSheetLayoutView="115" workbookViewId="0">
      <selection activeCell="C11" sqref="C11"/>
    </sheetView>
  </sheetViews>
  <sheetFormatPr baseColWidth="10" defaultColWidth="10.6640625" defaultRowHeight="13.2" x14ac:dyDescent="0.25"/>
  <cols>
    <col min="1" max="1" width="12.6640625" style="8" customWidth="1"/>
    <col min="2" max="2" width="10.6640625" style="8" customWidth="1"/>
    <col min="3" max="3" width="31.33203125" style="8" bestFit="1" customWidth="1"/>
    <col min="4" max="4" width="12.6640625" style="8" customWidth="1"/>
    <col min="5" max="5" width="23.6640625" style="8" bestFit="1" customWidth="1"/>
    <col min="6" max="6" width="20.6640625" style="8" customWidth="1"/>
    <col min="7" max="10" width="8" style="10" bestFit="1" customWidth="1"/>
    <col min="11" max="11" width="9.88671875" style="13" customWidth="1"/>
    <col min="12" max="12" width="8.33203125" style="10" bestFit="1" customWidth="1"/>
    <col min="13" max="16384" width="10.6640625" style="3"/>
  </cols>
  <sheetData>
    <row r="1" spans="1:16" s="16" customFormat="1" ht="15.75" customHeight="1" x14ac:dyDescent="0.25">
      <c r="A1" s="63" t="s">
        <v>326</v>
      </c>
      <c r="B1" s="50"/>
      <c r="C1" s="50"/>
      <c r="D1" s="51"/>
      <c r="E1" s="50"/>
      <c r="F1" s="50"/>
      <c r="G1" s="94"/>
      <c r="H1" s="52"/>
      <c r="I1" s="52"/>
      <c r="J1" s="52"/>
      <c r="K1" s="52"/>
      <c r="L1" s="52"/>
      <c r="M1" s="17"/>
      <c r="N1" s="18"/>
      <c r="O1" s="18"/>
      <c r="P1" s="18"/>
    </row>
    <row r="2" spans="1:16" s="2" customFormat="1" ht="15.75" customHeight="1" x14ac:dyDescent="0.25">
      <c r="A2" s="70"/>
      <c r="B2" s="70"/>
      <c r="C2" s="70"/>
      <c r="D2" s="70"/>
      <c r="E2" s="70"/>
      <c r="F2" s="70"/>
      <c r="G2" s="95"/>
      <c r="H2" s="71"/>
      <c r="I2" s="71"/>
      <c r="J2" s="71"/>
      <c r="K2" s="71"/>
      <c r="L2" s="71"/>
      <c r="M2" s="4"/>
      <c r="N2" s="5"/>
      <c r="O2" s="5"/>
      <c r="P2" s="5"/>
    </row>
    <row r="3" spans="1:16" ht="27.6" x14ac:dyDescent="0.25">
      <c r="A3" s="211" t="s">
        <v>126</v>
      </c>
      <c r="B3" s="212" t="s">
        <v>122</v>
      </c>
      <c r="C3" s="212" t="s">
        <v>123</v>
      </c>
      <c r="D3" s="211" t="s">
        <v>120</v>
      </c>
      <c r="E3" s="212" t="s">
        <v>202</v>
      </c>
      <c r="F3" s="211" t="s">
        <v>121</v>
      </c>
      <c r="G3" s="202" t="s">
        <v>136</v>
      </c>
      <c r="H3" s="202" t="s">
        <v>137</v>
      </c>
      <c r="I3" s="202" t="s">
        <v>138</v>
      </c>
      <c r="J3" s="202" t="s">
        <v>139</v>
      </c>
      <c r="K3" s="203" t="s">
        <v>124</v>
      </c>
      <c r="L3" s="204" t="s">
        <v>177</v>
      </c>
    </row>
    <row r="4" spans="1:16" ht="16.5" customHeight="1" x14ac:dyDescent="0.25">
      <c r="A4" s="197" t="s">
        <v>17</v>
      </c>
      <c r="B4" s="197" t="s">
        <v>15</v>
      </c>
      <c r="C4" s="197" t="s">
        <v>143</v>
      </c>
      <c r="D4" s="197" t="s">
        <v>11</v>
      </c>
      <c r="E4" s="197" t="s">
        <v>12</v>
      </c>
      <c r="F4" s="197" t="s">
        <v>12</v>
      </c>
      <c r="G4" s="205">
        <v>15</v>
      </c>
      <c r="H4" s="205">
        <v>17</v>
      </c>
      <c r="I4" s="205">
        <v>31</v>
      </c>
      <c r="J4" s="205">
        <v>26</v>
      </c>
      <c r="K4" s="198">
        <f>SUM(G4:J4)</f>
        <v>89</v>
      </c>
      <c r="L4" s="184">
        <v>0.438</v>
      </c>
    </row>
    <row r="5" spans="1:16" ht="16.5" customHeight="1" x14ac:dyDescent="0.25">
      <c r="A5" s="197" t="s">
        <v>19</v>
      </c>
      <c r="B5" s="197" t="s">
        <v>15</v>
      </c>
      <c r="C5" s="197" t="s">
        <v>270</v>
      </c>
      <c r="D5" s="197" t="s">
        <v>11</v>
      </c>
      <c r="E5" s="197" t="s">
        <v>12</v>
      </c>
      <c r="F5" s="197" t="s">
        <v>12</v>
      </c>
      <c r="G5" s="205">
        <v>14</v>
      </c>
      <c r="H5" s="205">
        <v>27</v>
      </c>
      <c r="I5" s="205">
        <v>25</v>
      </c>
      <c r="J5" s="205">
        <v>18</v>
      </c>
      <c r="K5" s="198">
        <f t="shared" ref="K5:K23" si="0">SUM(G5:J5)</f>
        <v>84</v>
      </c>
      <c r="L5" s="184">
        <v>0.48799999999999999</v>
      </c>
    </row>
    <row r="6" spans="1:16" ht="16.5" customHeight="1" x14ac:dyDescent="0.25">
      <c r="A6" s="197" t="s">
        <v>70</v>
      </c>
      <c r="B6" s="197" t="s">
        <v>15</v>
      </c>
      <c r="C6" s="197" t="s">
        <v>271</v>
      </c>
      <c r="D6" s="197" t="s">
        <v>11</v>
      </c>
      <c r="E6" s="197" t="s">
        <v>58</v>
      </c>
      <c r="F6" s="197" t="s">
        <v>67</v>
      </c>
      <c r="G6" s="205">
        <v>16</v>
      </c>
      <c r="H6" s="205">
        <v>30</v>
      </c>
      <c r="I6" s="205">
        <v>33</v>
      </c>
      <c r="J6" s="205">
        <v>32</v>
      </c>
      <c r="K6" s="198">
        <f t="shared" si="0"/>
        <v>111</v>
      </c>
      <c r="L6" s="184">
        <v>0.38700000000000001</v>
      </c>
    </row>
    <row r="7" spans="1:16" ht="16.5" customHeight="1" x14ac:dyDescent="0.25">
      <c r="A7" s="197" t="s">
        <v>47</v>
      </c>
      <c r="B7" s="197" t="s">
        <v>15</v>
      </c>
      <c r="C7" s="197" t="s">
        <v>147</v>
      </c>
      <c r="D7" s="197" t="s">
        <v>11</v>
      </c>
      <c r="E7" s="197" t="s">
        <v>44</v>
      </c>
      <c r="F7" s="197" t="s">
        <v>44</v>
      </c>
      <c r="G7" s="205">
        <v>39</v>
      </c>
      <c r="H7" s="205">
        <v>39</v>
      </c>
      <c r="I7" s="205">
        <v>63</v>
      </c>
      <c r="J7" s="205">
        <v>50</v>
      </c>
      <c r="K7" s="198">
        <f t="shared" si="0"/>
        <v>191</v>
      </c>
      <c r="L7" s="184">
        <v>0.39300000000000002</v>
      </c>
    </row>
    <row r="8" spans="1:16" ht="16.5" customHeight="1" x14ac:dyDescent="0.25">
      <c r="A8" s="197" t="s">
        <v>57</v>
      </c>
      <c r="B8" s="197" t="s">
        <v>15</v>
      </c>
      <c r="C8" s="197" t="s">
        <v>148</v>
      </c>
      <c r="D8" s="197" t="s">
        <v>11</v>
      </c>
      <c r="E8" s="197" t="s">
        <v>44</v>
      </c>
      <c r="F8" s="197" t="s">
        <v>56</v>
      </c>
      <c r="G8" s="205">
        <v>6</v>
      </c>
      <c r="H8" s="205">
        <v>9</v>
      </c>
      <c r="I8" s="205">
        <v>15</v>
      </c>
      <c r="J8" s="205">
        <v>17</v>
      </c>
      <c r="K8" s="198">
        <f t="shared" si="0"/>
        <v>47</v>
      </c>
      <c r="L8" s="184">
        <v>0.55300000000000005</v>
      </c>
    </row>
    <row r="9" spans="1:16" ht="16.5" customHeight="1" x14ac:dyDescent="0.25">
      <c r="A9" s="197" t="s">
        <v>43</v>
      </c>
      <c r="B9" s="197" t="s">
        <v>15</v>
      </c>
      <c r="C9" s="197" t="s">
        <v>149</v>
      </c>
      <c r="D9" s="197" t="s">
        <v>11</v>
      </c>
      <c r="E9" s="197" t="s">
        <v>12</v>
      </c>
      <c r="F9" s="197" t="s">
        <v>42</v>
      </c>
      <c r="G9" s="205">
        <v>10</v>
      </c>
      <c r="H9" s="205">
        <v>9</v>
      </c>
      <c r="I9" s="205">
        <v>17</v>
      </c>
      <c r="J9" s="205">
        <v>31</v>
      </c>
      <c r="K9" s="198">
        <f t="shared" si="0"/>
        <v>67</v>
      </c>
      <c r="L9" s="184">
        <v>0.50700000000000001</v>
      </c>
    </row>
    <row r="10" spans="1:16" ht="16.5" customHeight="1" x14ac:dyDescent="0.25">
      <c r="A10" s="197" t="s">
        <v>37</v>
      </c>
      <c r="B10" s="197" t="s">
        <v>15</v>
      </c>
      <c r="C10" s="197" t="s">
        <v>273</v>
      </c>
      <c r="D10" s="197" t="s">
        <v>11</v>
      </c>
      <c r="E10" s="197" t="s">
        <v>12</v>
      </c>
      <c r="F10" s="197" t="s">
        <v>38</v>
      </c>
      <c r="G10" s="205">
        <v>10</v>
      </c>
      <c r="H10" s="205">
        <v>33</v>
      </c>
      <c r="I10" s="205">
        <v>21</v>
      </c>
      <c r="J10" s="205">
        <v>19</v>
      </c>
      <c r="K10" s="198">
        <f t="shared" si="0"/>
        <v>83</v>
      </c>
      <c r="L10" s="184">
        <v>0.45800000000000002</v>
      </c>
    </row>
    <row r="11" spans="1:16" ht="16.5" customHeight="1" x14ac:dyDescent="0.25">
      <c r="A11" s="197" t="s">
        <v>64</v>
      </c>
      <c r="B11" s="197" t="s">
        <v>15</v>
      </c>
      <c r="C11" s="197" t="s">
        <v>275</v>
      </c>
      <c r="D11" s="197" t="s">
        <v>11</v>
      </c>
      <c r="E11" s="197" t="s">
        <v>58</v>
      </c>
      <c r="F11" s="197" t="s">
        <v>63</v>
      </c>
      <c r="G11" s="205">
        <v>9</v>
      </c>
      <c r="H11" s="205">
        <v>9</v>
      </c>
      <c r="I11" s="205">
        <v>22</v>
      </c>
      <c r="J11" s="205">
        <v>34</v>
      </c>
      <c r="K11" s="198">
        <f t="shared" si="0"/>
        <v>74</v>
      </c>
      <c r="L11" s="184">
        <v>0.41899999999999998</v>
      </c>
    </row>
    <row r="12" spans="1:16" ht="16.5" customHeight="1" x14ac:dyDescent="0.25">
      <c r="A12" s="197" t="s">
        <v>29</v>
      </c>
      <c r="B12" s="197" t="s">
        <v>15</v>
      </c>
      <c r="C12" s="197" t="s">
        <v>150</v>
      </c>
      <c r="D12" s="197" t="s">
        <v>11</v>
      </c>
      <c r="E12" s="197" t="s">
        <v>58</v>
      </c>
      <c r="F12" s="197" t="s">
        <v>28</v>
      </c>
      <c r="G12" s="205">
        <v>8</v>
      </c>
      <c r="H12" s="205">
        <v>19</v>
      </c>
      <c r="I12" s="205">
        <v>16</v>
      </c>
      <c r="J12" s="205">
        <v>12</v>
      </c>
      <c r="K12" s="198">
        <f t="shared" si="0"/>
        <v>55</v>
      </c>
      <c r="L12" s="184">
        <v>0.32700000000000001</v>
      </c>
    </row>
    <row r="13" spans="1:16" ht="16.5" customHeight="1" x14ac:dyDescent="0.25">
      <c r="A13" s="197" t="s">
        <v>46</v>
      </c>
      <c r="B13" s="197" t="s">
        <v>15</v>
      </c>
      <c r="C13" s="197" t="s">
        <v>154</v>
      </c>
      <c r="D13" s="197" t="s">
        <v>11</v>
      </c>
      <c r="E13" s="197" t="s">
        <v>44</v>
      </c>
      <c r="F13" s="197" t="s">
        <v>45</v>
      </c>
      <c r="G13" s="205">
        <v>7</v>
      </c>
      <c r="H13" s="205">
        <v>9</v>
      </c>
      <c r="I13" s="205">
        <v>2</v>
      </c>
      <c r="J13" s="205">
        <v>8</v>
      </c>
      <c r="K13" s="198">
        <f t="shared" si="0"/>
        <v>26</v>
      </c>
      <c r="L13" s="184">
        <v>0.34599999999999997</v>
      </c>
    </row>
    <row r="14" spans="1:16" ht="16.5" customHeight="1" x14ac:dyDescent="0.25">
      <c r="A14" s="197" t="s">
        <v>31</v>
      </c>
      <c r="B14" s="197" t="s">
        <v>15</v>
      </c>
      <c r="C14" s="197" t="s">
        <v>277</v>
      </c>
      <c r="D14" s="197" t="s">
        <v>11</v>
      </c>
      <c r="E14" s="197" t="s">
        <v>12</v>
      </c>
      <c r="F14" s="197" t="s">
        <v>30</v>
      </c>
      <c r="G14" s="205">
        <v>37</v>
      </c>
      <c r="H14" s="205">
        <v>38</v>
      </c>
      <c r="I14" s="205">
        <v>46</v>
      </c>
      <c r="J14" s="205">
        <v>50</v>
      </c>
      <c r="K14" s="198">
        <f t="shared" si="0"/>
        <v>171</v>
      </c>
      <c r="L14" s="184">
        <v>0.36299999999999999</v>
      </c>
    </row>
    <row r="15" spans="1:16" ht="16.5" customHeight="1" x14ac:dyDescent="0.25">
      <c r="A15" s="197" t="s">
        <v>72</v>
      </c>
      <c r="B15" s="197" t="s">
        <v>15</v>
      </c>
      <c r="C15" s="197" t="s">
        <v>278</v>
      </c>
      <c r="D15" s="197" t="s">
        <v>11</v>
      </c>
      <c r="E15" s="197" t="s">
        <v>58</v>
      </c>
      <c r="F15" s="197" t="s">
        <v>67</v>
      </c>
      <c r="G15" s="205">
        <v>17</v>
      </c>
      <c r="H15" s="205">
        <v>20</v>
      </c>
      <c r="I15" s="205">
        <v>21</v>
      </c>
      <c r="J15" s="205">
        <v>24</v>
      </c>
      <c r="K15" s="198">
        <f t="shared" si="0"/>
        <v>82</v>
      </c>
      <c r="L15" s="184">
        <v>0.378</v>
      </c>
    </row>
    <row r="16" spans="1:16" ht="16.5" customHeight="1" x14ac:dyDescent="0.25">
      <c r="A16" s="197" t="s">
        <v>60</v>
      </c>
      <c r="B16" s="197" t="s">
        <v>15</v>
      </c>
      <c r="C16" s="197" t="s">
        <v>162</v>
      </c>
      <c r="D16" s="197" t="s">
        <v>11</v>
      </c>
      <c r="E16" s="197" t="s">
        <v>58</v>
      </c>
      <c r="F16" s="197" t="s">
        <v>59</v>
      </c>
      <c r="G16" s="205">
        <v>0</v>
      </c>
      <c r="H16" s="205">
        <v>13</v>
      </c>
      <c r="I16" s="205">
        <v>13</v>
      </c>
      <c r="J16" s="205">
        <v>13</v>
      </c>
      <c r="K16" s="198">
        <f t="shared" si="0"/>
        <v>39</v>
      </c>
      <c r="L16" s="184">
        <v>0.28199999999999997</v>
      </c>
    </row>
    <row r="17" spans="1:13" ht="16.5" customHeight="1" x14ac:dyDescent="0.25">
      <c r="A17" s="197" t="s">
        <v>65</v>
      </c>
      <c r="B17" s="197" t="s">
        <v>15</v>
      </c>
      <c r="C17" s="197" t="s">
        <v>164</v>
      </c>
      <c r="D17" s="197" t="s">
        <v>11</v>
      </c>
      <c r="E17" s="197" t="s">
        <v>58</v>
      </c>
      <c r="F17" s="197" t="s">
        <v>63</v>
      </c>
      <c r="G17" s="205">
        <v>8</v>
      </c>
      <c r="H17" s="205">
        <v>6</v>
      </c>
      <c r="I17" s="205">
        <v>0</v>
      </c>
      <c r="J17" s="205">
        <v>0</v>
      </c>
      <c r="K17" s="198">
        <f t="shared" si="0"/>
        <v>14</v>
      </c>
      <c r="L17" s="184">
        <v>0.64300000000000002</v>
      </c>
    </row>
    <row r="18" spans="1:13" ht="16.5" customHeight="1" x14ac:dyDescent="0.25">
      <c r="A18" s="197" t="s">
        <v>54</v>
      </c>
      <c r="B18" s="197" t="s">
        <v>15</v>
      </c>
      <c r="C18" s="197" t="s">
        <v>281</v>
      </c>
      <c r="D18" s="197" t="s">
        <v>11</v>
      </c>
      <c r="E18" s="197" t="s">
        <v>44</v>
      </c>
      <c r="F18" s="197" t="s">
        <v>53</v>
      </c>
      <c r="G18" s="205">
        <v>4</v>
      </c>
      <c r="H18" s="205">
        <v>14</v>
      </c>
      <c r="I18" s="205">
        <v>22</v>
      </c>
      <c r="J18" s="205">
        <v>28</v>
      </c>
      <c r="K18" s="198">
        <f t="shared" si="0"/>
        <v>68</v>
      </c>
      <c r="L18" s="184">
        <v>0.309</v>
      </c>
    </row>
    <row r="19" spans="1:13" ht="16.5" customHeight="1" x14ac:dyDescent="0.25">
      <c r="A19" s="197" t="s">
        <v>62</v>
      </c>
      <c r="B19" s="197" t="s">
        <v>15</v>
      </c>
      <c r="C19" s="197" t="s">
        <v>165</v>
      </c>
      <c r="D19" s="197" t="s">
        <v>11</v>
      </c>
      <c r="E19" s="197" t="s">
        <v>58</v>
      </c>
      <c r="F19" s="197" t="s">
        <v>61</v>
      </c>
      <c r="G19" s="205">
        <v>9</v>
      </c>
      <c r="H19" s="205">
        <v>25</v>
      </c>
      <c r="I19" s="205">
        <v>17</v>
      </c>
      <c r="J19" s="205">
        <v>20</v>
      </c>
      <c r="K19" s="198">
        <f t="shared" si="0"/>
        <v>71</v>
      </c>
      <c r="L19" s="184">
        <v>0.59199999999999997</v>
      </c>
    </row>
    <row r="20" spans="1:13" ht="16.5" customHeight="1" x14ac:dyDescent="0.25">
      <c r="A20" s="197" t="s">
        <v>36</v>
      </c>
      <c r="B20" s="197" t="s">
        <v>15</v>
      </c>
      <c r="C20" s="197" t="s">
        <v>166</v>
      </c>
      <c r="D20" s="197" t="s">
        <v>11</v>
      </c>
      <c r="E20" s="197" t="s">
        <v>58</v>
      </c>
      <c r="F20" s="197" t="s">
        <v>35</v>
      </c>
      <c r="G20" s="205">
        <v>0</v>
      </c>
      <c r="H20" s="205">
        <v>11</v>
      </c>
      <c r="I20" s="205">
        <v>10</v>
      </c>
      <c r="J20" s="205">
        <v>12</v>
      </c>
      <c r="K20" s="198">
        <f t="shared" si="0"/>
        <v>33</v>
      </c>
      <c r="L20" s="184">
        <v>0.36399999999999999</v>
      </c>
    </row>
    <row r="21" spans="1:13" ht="16.5" customHeight="1" x14ac:dyDescent="0.25">
      <c r="A21" s="197" t="s">
        <v>14</v>
      </c>
      <c r="B21" s="197" t="s">
        <v>15</v>
      </c>
      <c r="C21" s="197" t="s">
        <v>169</v>
      </c>
      <c r="D21" s="197" t="s">
        <v>11</v>
      </c>
      <c r="E21" s="197" t="s">
        <v>12</v>
      </c>
      <c r="F21" s="197" t="s">
        <v>13</v>
      </c>
      <c r="G21" s="205">
        <v>0</v>
      </c>
      <c r="H21" s="205">
        <v>8</v>
      </c>
      <c r="I21" s="205">
        <v>7</v>
      </c>
      <c r="J21" s="205">
        <v>11</v>
      </c>
      <c r="K21" s="198">
        <f t="shared" si="0"/>
        <v>26</v>
      </c>
      <c r="L21" s="184">
        <v>0.5</v>
      </c>
    </row>
    <row r="22" spans="1:13" ht="16.5" customHeight="1" x14ac:dyDescent="0.25">
      <c r="A22" s="197" t="s">
        <v>265</v>
      </c>
      <c r="B22" s="197" t="s">
        <v>15</v>
      </c>
      <c r="C22" s="197" t="s">
        <v>266</v>
      </c>
      <c r="D22" s="197" t="s">
        <v>11</v>
      </c>
      <c r="E22" s="197" t="s">
        <v>58</v>
      </c>
      <c r="F22" s="197" t="s">
        <v>67</v>
      </c>
      <c r="G22" s="205">
        <v>8</v>
      </c>
      <c r="H22" s="205">
        <v>14</v>
      </c>
      <c r="I22" s="205">
        <v>0</v>
      </c>
      <c r="J22" s="205">
        <v>0</v>
      </c>
      <c r="K22" s="198">
        <f t="shared" si="0"/>
        <v>22</v>
      </c>
      <c r="L22" s="184">
        <v>0.63600000000000001</v>
      </c>
    </row>
    <row r="23" spans="1:13" ht="13.8" x14ac:dyDescent="0.25">
      <c r="A23" s="197" t="s">
        <v>317</v>
      </c>
      <c r="B23" s="197" t="s">
        <v>15</v>
      </c>
      <c r="C23" s="197" t="s">
        <v>318</v>
      </c>
      <c r="D23" s="197" t="s">
        <v>11</v>
      </c>
      <c r="E23" s="197" t="s">
        <v>12</v>
      </c>
      <c r="F23" s="197" t="s">
        <v>38</v>
      </c>
      <c r="G23" s="205">
        <v>7</v>
      </c>
      <c r="H23" s="205">
        <v>0</v>
      </c>
      <c r="I23" s="205">
        <v>0</v>
      </c>
      <c r="J23" s="205">
        <v>0</v>
      </c>
      <c r="K23" s="198">
        <f t="shared" si="0"/>
        <v>7</v>
      </c>
      <c r="L23" s="184">
        <v>0.57099999999999995</v>
      </c>
    </row>
    <row r="24" spans="1:13" ht="14.4" x14ac:dyDescent="0.25">
      <c r="A24" s="272" t="s">
        <v>253</v>
      </c>
      <c r="B24" s="272"/>
      <c r="C24" s="272"/>
      <c r="D24" s="272"/>
      <c r="E24" s="272"/>
      <c r="F24" s="272"/>
      <c r="G24" s="206">
        <f>SUM(G4:G23)</f>
        <v>224</v>
      </c>
      <c r="H24" s="206">
        <f>SUM(H4:H23)</f>
        <v>350</v>
      </c>
      <c r="I24" s="206">
        <f>SUM(I4:I23)</f>
        <v>381</v>
      </c>
      <c r="J24" s="206">
        <f>SUM(J4:J23)</f>
        <v>405</v>
      </c>
      <c r="K24" s="206">
        <f>SUM(G24:J24)</f>
        <v>1360</v>
      </c>
      <c r="L24" s="199">
        <v>0.42099999999999999</v>
      </c>
      <c r="M24" s="140"/>
    </row>
  </sheetData>
  <sheetProtection selectLockedCells="1" selectUnlockedCells="1"/>
  <mergeCells count="1">
    <mergeCell ref="A24:F24"/>
  </mergeCells>
  <printOptions horizontalCentered="1"/>
  <pageMargins left="0.19685039370078741" right="0.19685039370078741" top="0.39370078740157483" bottom="0.19685039370078741" header="0.19685039370078741" footer="0.19685039370078741"/>
  <pageSetup paperSize="9" scale="90" firstPageNumber="0" orientation="landscape" horizontalDpi="300" verticalDpi="300" r:id="rId1"/>
  <headerFooter>
    <oddFooter>&amp;R&amp;"Arial,Gras"&amp;9Page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P27"/>
  <sheetViews>
    <sheetView showGridLines="0" view="pageBreakPreview" topLeftCell="A4" zoomScale="115" zoomScaleNormal="100" zoomScaleSheetLayoutView="115" workbookViewId="0">
      <selection activeCell="C14" sqref="C14"/>
    </sheetView>
  </sheetViews>
  <sheetFormatPr baseColWidth="10" defaultColWidth="10.6640625" defaultRowHeight="13.8" x14ac:dyDescent="0.3"/>
  <cols>
    <col min="1" max="1" width="12.6640625" style="76" customWidth="1"/>
    <col min="2" max="2" width="8.88671875" style="76" customWidth="1"/>
    <col min="3" max="3" width="28.6640625" style="76" customWidth="1"/>
    <col min="4" max="4" width="12.6640625" style="76" customWidth="1"/>
    <col min="5" max="5" width="16.6640625" style="76" customWidth="1"/>
    <col min="6" max="6" width="20.6640625" style="76" customWidth="1"/>
    <col min="7" max="12" width="8.6640625" style="90" customWidth="1"/>
    <col min="13" max="13" width="11.6640625" style="82" customWidth="1"/>
    <col min="14" max="16384" width="10.6640625" style="82"/>
  </cols>
  <sheetData>
    <row r="1" spans="1:16" s="51" customFormat="1" ht="15.75" customHeight="1" x14ac:dyDescent="0.25">
      <c r="A1" s="63" t="s">
        <v>333</v>
      </c>
      <c r="B1" s="50"/>
      <c r="C1" s="50"/>
      <c r="E1" s="50"/>
      <c r="F1" s="50"/>
      <c r="G1" s="50"/>
      <c r="H1" s="52"/>
      <c r="I1" s="52"/>
      <c r="J1" s="52"/>
      <c r="K1" s="52"/>
      <c r="L1" s="52"/>
      <c r="M1" s="52"/>
    </row>
    <row r="2" spans="1:16" ht="21.45" customHeight="1" x14ac:dyDescent="0.3">
      <c r="A2" s="70"/>
      <c r="B2" s="70"/>
      <c r="C2" s="70"/>
      <c r="D2" s="70"/>
      <c r="E2" s="70"/>
      <c r="F2" s="70"/>
      <c r="G2" s="86"/>
      <c r="H2" s="86"/>
      <c r="I2" s="86"/>
      <c r="J2" s="86"/>
      <c r="K2" s="86"/>
      <c r="L2" s="86"/>
      <c r="M2" s="87"/>
    </row>
    <row r="3" spans="1:16" ht="45" customHeight="1" x14ac:dyDescent="0.3">
      <c r="A3" s="211" t="s">
        <v>126</v>
      </c>
      <c r="B3" s="212" t="s">
        <v>122</v>
      </c>
      <c r="C3" s="212" t="s">
        <v>123</v>
      </c>
      <c r="D3" s="211" t="s">
        <v>120</v>
      </c>
      <c r="E3" s="212" t="s">
        <v>202</v>
      </c>
      <c r="F3" s="211" t="s">
        <v>121</v>
      </c>
      <c r="G3" s="203" t="s">
        <v>130</v>
      </c>
      <c r="H3" s="203" t="s">
        <v>131</v>
      </c>
      <c r="I3" s="203" t="s">
        <v>127</v>
      </c>
      <c r="J3" s="203" t="s">
        <v>128</v>
      </c>
      <c r="K3" s="203" t="s">
        <v>129</v>
      </c>
      <c r="L3" s="203" t="s">
        <v>124</v>
      </c>
      <c r="M3" s="204" t="s">
        <v>303</v>
      </c>
    </row>
    <row r="4" spans="1:16" ht="19.5" customHeight="1" x14ac:dyDescent="0.3">
      <c r="A4" s="170" t="s">
        <v>22</v>
      </c>
      <c r="B4" s="170" t="s">
        <v>287</v>
      </c>
      <c r="C4" s="171" t="s">
        <v>288</v>
      </c>
      <c r="D4" s="170" t="s">
        <v>11</v>
      </c>
      <c r="E4" s="170" t="s">
        <v>12</v>
      </c>
      <c r="F4" s="170" t="s">
        <v>12</v>
      </c>
      <c r="G4" s="182">
        <v>332</v>
      </c>
      <c r="H4" s="182">
        <v>207</v>
      </c>
      <c r="I4" s="182">
        <v>96</v>
      </c>
      <c r="J4" s="182">
        <v>213</v>
      </c>
      <c r="K4" s="182">
        <v>93</v>
      </c>
      <c r="L4" s="183">
        <f t="shared" ref="L4:L15" si="0">SUM(G4:K4)</f>
        <v>941</v>
      </c>
      <c r="M4" s="184">
        <v>0.57899999999999996</v>
      </c>
      <c r="N4" s="88"/>
      <c r="O4" s="88"/>
      <c r="P4" s="88"/>
    </row>
    <row r="5" spans="1:16" ht="19.5" customHeight="1" x14ac:dyDescent="0.3">
      <c r="A5" s="170" t="s">
        <v>40</v>
      </c>
      <c r="B5" s="170" t="s">
        <v>287</v>
      </c>
      <c r="C5" s="171" t="s">
        <v>289</v>
      </c>
      <c r="D5" s="170" t="s">
        <v>11</v>
      </c>
      <c r="E5" s="170" t="s">
        <v>12</v>
      </c>
      <c r="F5" s="170" t="s">
        <v>38</v>
      </c>
      <c r="G5" s="182">
        <v>261</v>
      </c>
      <c r="H5" s="182">
        <v>287</v>
      </c>
      <c r="I5" s="182">
        <v>44</v>
      </c>
      <c r="J5" s="182">
        <v>274</v>
      </c>
      <c r="K5" s="182">
        <v>54</v>
      </c>
      <c r="L5" s="183">
        <f t="shared" si="0"/>
        <v>920</v>
      </c>
      <c r="M5" s="184">
        <v>0.56799999999999995</v>
      </c>
      <c r="N5" s="88"/>
      <c r="O5" s="88"/>
      <c r="P5" s="88"/>
    </row>
    <row r="6" spans="1:16" ht="19.5" customHeight="1" x14ac:dyDescent="0.3">
      <c r="A6" s="170" t="s">
        <v>51</v>
      </c>
      <c r="B6" s="170" t="s">
        <v>27</v>
      </c>
      <c r="C6" s="171" t="s">
        <v>146</v>
      </c>
      <c r="D6" s="170" t="s">
        <v>11</v>
      </c>
      <c r="E6" s="170" t="s">
        <v>44</v>
      </c>
      <c r="F6" s="170" t="s">
        <v>44</v>
      </c>
      <c r="G6" s="182">
        <v>195</v>
      </c>
      <c r="H6" s="182">
        <v>113</v>
      </c>
      <c r="I6" s="182">
        <v>95</v>
      </c>
      <c r="J6" s="182">
        <v>105</v>
      </c>
      <c r="K6" s="182">
        <v>154</v>
      </c>
      <c r="L6" s="183">
        <f t="shared" si="0"/>
        <v>662</v>
      </c>
      <c r="M6" s="184">
        <v>0.58299999999999996</v>
      </c>
      <c r="N6" s="88"/>
      <c r="O6" s="88"/>
      <c r="P6" s="88"/>
    </row>
    <row r="7" spans="1:16" ht="19.5" customHeight="1" x14ac:dyDescent="0.3">
      <c r="A7" s="170" t="s">
        <v>73</v>
      </c>
      <c r="B7" s="170" t="s">
        <v>27</v>
      </c>
      <c r="C7" s="171" t="s">
        <v>290</v>
      </c>
      <c r="D7" s="170" t="s">
        <v>11</v>
      </c>
      <c r="E7" s="170" t="s">
        <v>58</v>
      </c>
      <c r="F7" s="170" t="s">
        <v>67</v>
      </c>
      <c r="G7" s="182">
        <v>171</v>
      </c>
      <c r="H7" s="182">
        <v>186</v>
      </c>
      <c r="I7" s="182">
        <v>59</v>
      </c>
      <c r="J7" s="182">
        <v>140</v>
      </c>
      <c r="K7" s="182">
        <v>48</v>
      </c>
      <c r="L7" s="183">
        <f t="shared" si="0"/>
        <v>604</v>
      </c>
      <c r="M7" s="184">
        <v>0.69399999999999995</v>
      </c>
      <c r="N7" s="88"/>
      <c r="O7" s="88"/>
      <c r="P7" s="88"/>
    </row>
    <row r="8" spans="1:16" ht="19.5" customHeight="1" x14ac:dyDescent="0.3">
      <c r="A8" s="170" t="s">
        <v>52</v>
      </c>
      <c r="B8" s="170" t="s">
        <v>27</v>
      </c>
      <c r="C8" s="171" t="s">
        <v>148</v>
      </c>
      <c r="D8" s="170" t="s">
        <v>11</v>
      </c>
      <c r="E8" s="170" t="s">
        <v>44</v>
      </c>
      <c r="F8" s="170" t="s">
        <v>44</v>
      </c>
      <c r="G8" s="182">
        <v>82</v>
      </c>
      <c r="H8" s="182">
        <v>20</v>
      </c>
      <c r="I8" s="182">
        <v>32</v>
      </c>
      <c r="J8" s="182">
        <v>12</v>
      </c>
      <c r="K8" s="182">
        <v>0</v>
      </c>
      <c r="L8" s="183">
        <f t="shared" si="0"/>
        <v>146</v>
      </c>
      <c r="M8" s="184">
        <v>0.71899999999999997</v>
      </c>
      <c r="N8" s="88"/>
      <c r="O8" s="88"/>
      <c r="P8" s="88"/>
    </row>
    <row r="9" spans="1:16" ht="19.5" customHeight="1" x14ac:dyDescent="0.3">
      <c r="A9" s="170" t="s">
        <v>26</v>
      </c>
      <c r="B9" s="170" t="s">
        <v>27</v>
      </c>
      <c r="C9" s="171" t="s">
        <v>291</v>
      </c>
      <c r="D9" s="170" t="s">
        <v>11</v>
      </c>
      <c r="E9" s="170" t="s">
        <v>12</v>
      </c>
      <c r="F9" s="170" t="s">
        <v>12</v>
      </c>
      <c r="G9" s="182">
        <v>253</v>
      </c>
      <c r="H9" s="182">
        <v>141</v>
      </c>
      <c r="I9" s="182">
        <v>196</v>
      </c>
      <c r="J9" s="182">
        <v>196</v>
      </c>
      <c r="K9" s="182">
        <v>195</v>
      </c>
      <c r="L9" s="183">
        <f t="shared" si="0"/>
        <v>981</v>
      </c>
      <c r="M9" s="184">
        <v>0.63700000000000001</v>
      </c>
      <c r="N9" s="88"/>
      <c r="O9" s="88"/>
      <c r="P9" s="88"/>
    </row>
    <row r="10" spans="1:16" ht="19.5" customHeight="1" x14ac:dyDescent="0.3">
      <c r="A10" s="170" t="s">
        <v>74</v>
      </c>
      <c r="B10" s="170" t="s">
        <v>27</v>
      </c>
      <c r="C10" s="171" t="s">
        <v>163</v>
      </c>
      <c r="D10" s="170" t="s">
        <v>11</v>
      </c>
      <c r="E10" s="170" t="s">
        <v>58</v>
      </c>
      <c r="F10" s="170" t="s">
        <v>67</v>
      </c>
      <c r="G10" s="182">
        <v>137</v>
      </c>
      <c r="H10" s="182">
        <v>134</v>
      </c>
      <c r="I10" s="182">
        <v>55</v>
      </c>
      <c r="J10" s="182">
        <v>107</v>
      </c>
      <c r="K10" s="182">
        <v>57</v>
      </c>
      <c r="L10" s="183">
        <f t="shared" si="0"/>
        <v>490</v>
      </c>
      <c r="M10" s="184">
        <v>0.69</v>
      </c>
      <c r="N10" s="88"/>
      <c r="O10" s="88"/>
      <c r="P10" s="88"/>
    </row>
    <row r="11" spans="1:16" ht="19.5" customHeight="1" x14ac:dyDescent="0.3">
      <c r="A11" s="170" t="s">
        <v>66</v>
      </c>
      <c r="B11" s="170" t="s">
        <v>27</v>
      </c>
      <c r="C11" s="171" t="s">
        <v>292</v>
      </c>
      <c r="D11" s="170" t="s">
        <v>11</v>
      </c>
      <c r="E11" s="170" t="s">
        <v>58</v>
      </c>
      <c r="F11" s="170" t="s">
        <v>63</v>
      </c>
      <c r="G11" s="182">
        <v>92</v>
      </c>
      <c r="H11" s="182">
        <v>57</v>
      </c>
      <c r="I11" s="182">
        <v>32</v>
      </c>
      <c r="J11" s="182">
        <v>40</v>
      </c>
      <c r="K11" s="182">
        <v>31</v>
      </c>
      <c r="L11" s="183">
        <f t="shared" si="0"/>
        <v>252</v>
      </c>
      <c r="M11" s="184">
        <v>0.61499999999999999</v>
      </c>
      <c r="N11" s="88"/>
      <c r="O11" s="88"/>
      <c r="P11" s="88"/>
    </row>
    <row r="12" spans="1:16" ht="19.5" customHeight="1" x14ac:dyDescent="0.3">
      <c r="A12" s="170" t="s">
        <v>41</v>
      </c>
      <c r="B12" s="170" t="s">
        <v>27</v>
      </c>
      <c r="C12" s="171" t="s">
        <v>293</v>
      </c>
      <c r="D12" s="170" t="s">
        <v>11</v>
      </c>
      <c r="E12" s="170" t="s">
        <v>12</v>
      </c>
      <c r="F12" s="170" t="s">
        <v>38</v>
      </c>
      <c r="G12" s="182">
        <v>219</v>
      </c>
      <c r="H12" s="182">
        <v>160</v>
      </c>
      <c r="I12" s="182">
        <v>13</v>
      </c>
      <c r="J12" s="182">
        <v>179</v>
      </c>
      <c r="K12" s="182">
        <v>11</v>
      </c>
      <c r="L12" s="183">
        <f t="shared" si="0"/>
        <v>582</v>
      </c>
      <c r="M12" s="184">
        <v>0.55800000000000005</v>
      </c>
      <c r="N12" s="88"/>
      <c r="O12" s="88"/>
      <c r="P12" s="88"/>
    </row>
    <row r="13" spans="1:16" ht="19.5" customHeight="1" x14ac:dyDescent="0.3">
      <c r="A13" s="170" t="s">
        <v>75</v>
      </c>
      <c r="B13" s="170" t="s">
        <v>27</v>
      </c>
      <c r="C13" s="171" t="s">
        <v>173</v>
      </c>
      <c r="D13" s="170" t="s">
        <v>11</v>
      </c>
      <c r="E13" s="170" t="s">
        <v>58</v>
      </c>
      <c r="F13" s="170" t="s">
        <v>67</v>
      </c>
      <c r="G13" s="182">
        <v>81</v>
      </c>
      <c r="H13" s="182">
        <v>55</v>
      </c>
      <c r="I13" s="182">
        <v>0</v>
      </c>
      <c r="J13" s="182">
        <v>44</v>
      </c>
      <c r="K13" s="182">
        <v>0</v>
      </c>
      <c r="L13" s="183">
        <f t="shared" si="0"/>
        <v>180</v>
      </c>
      <c r="M13" s="184">
        <v>0.63300000000000001</v>
      </c>
      <c r="N13" s="88"/>
      <c r="O13" s="88"/>
      <c r="P13" s="88"/>
    </row>
    <row r="14" spans="1:16" ht="19.5" customHeight="1" x14ac:dyDescent="0.3">
      <c r="A14" s="170" t="s">
        <v>34</v>
      </c>
      <c r="B14" s="170" t="s">
        <v>27</v>
      </c>
      <c r="C14" s="171" t="s">
        <v>343</v>
      </c>
      <c r="D14" s="170" t="s">
        <v>11</v>
      </c>
      <c r="E14" s="170" t="s">
        <v>12</v>
      </c>
      <c r="F14" s="170" t="s">
        <v>30</v>
      </c>
      <c r="G14" s="182">
        <v>107</v>
      </c>
      <c r="H14" s="182">
        <v>63</v>
      </c>
      <c r="I14" s="182">
        <v>0</v>
      </c>
      <c r="J14" s="182">
        <v>105</v>
      </c>
      <c r="K14" s="182">
        <v>0</v>
      </c>
      <c r="L14" s="183">
        <f t="shared" si="0"/>
        <v>275</v>
      </c>
      <c r="M14" s="184">
        <v>0.60699999999999998</v>
      </c>
      <c r="N14" s="88"/>
      <c r="O14" s="88"/>
      <c r="P14" s="88"/>
    </row>
    <row r="15" spans="1:16" ht="19.5" customHeight="1" x14ac:dyDescent="0.3">
      <c r="A15" s="170" t="s">
        <v>267</v>
      </c>
      <c r="B15" s="170" t="s">
        <v>27</v>
      </c>
      <c r="C15" s="171" t="s">
        <v>268</v>
      </c>
      <c r="D15" s="170" t="s">
        <v>11</v>
      </c>
      <c r="E15" s="170" t="s">
        <v>12</v>
      </c>
      <c r="F15" s="170" t="s">
        <v>42</v>
      </c>
      <c r="G15" s="182">
        <v>40</v>
      </c>
      <c r="H15" s="182">
        <v>40</v>
      </c>
      <c r="I15" s="182">
        <v>0</v>
      </c>
      <c r="J15" s="182">
        <v>49</v>
      </c>
      <c r="K15" s="182">
        <v>0</v>
      </c>
      <c r="L15" s="183">
        <f t="shared" si="0"/>
        <v>129</v>
      </c>
      <c r="M15" s="184">
        <v>0.54300000000000004</v>
      </c>
      <c r="N15" s="88"/>
      <c r="O15" s="88"/>
      <c r="P15" s="88"/>
    </row>
    <row r="16" spans="1:16" ht="19.5" customHeight="1" x14ac:dyDescent="0.3">
      <c r="A16" s="170" t="s">
        <v>320</v>
      </c>
      <c r="B16" s="170" t="s">
        <v>27</v>
      </c>
      <c r="C16" s="171" t="s">
        <v>321</v>
      </c>
      <c r="D16" s="170" t="s">
        <v>11</v>
      </c>
      <c r="E16" s="170" t="s">
        <v>58</v>
      </c>
      <c r="F16" s="170" t="s">
        <v>67</v>
      </c>
      <c r="G16" s="182">
        <v>113</v>
      </c>
      <c r="H16" s="182">
        <v>0</v>
      </c>
      <c r="I16" s="182">
        <v>0</v>
      </c>
      <c r="J16" s="182">
        <v>0</v>
      </c>
      <c r="K16" s="182">
        <v>0</v>
      </c>
      <c r="L16" s="183">
        <f t="shared" ref="L16:L18" si="1">SUM(G16:K16)</f>
        <v>113</v>
      </c>
      <c r="M16" s="184">
        <v>0.68100000000000005</v>
      </c>
      <c r="N16" s="88"/>
      <c r="O16" s="88"/>
      <c r="P16" s="88"/>
    </row>
    <row r="17" spans="1:16" ht="19.5" customHeight="1" x14ac:dyDescent="0.3">
      <c r="A17" s="170" t="s">
        <v>322</v>
      </c>
      <c r="B17" s="170" t="s">
        <v>27</v>
      </c>
      <c r="C17" s="171" t="s">
        <v>323</v>
      </c>
      <c r="D17" s="170" t="s">
        <v>11</v>
      </c>
      <c r="E17" s="170" t="s">
        <v>44</v>
      </c>
      <c r="F17" s="170" t="s">
        <v>53</v>
      </c>
      <c r="G17" s="182">
        <v>146</v>
      </c>
      <c r="H17" s="182">
        <v>0</v>
      </c>
      <c r="I17" s="182">
        <v>0</v>
      </c>
      <c r="J17" s="182">
        <v>0</v>
      </c>
      <c r="K17" s="182">
        <v>0</v>
      </c>
      <c r="L17" s="183">
        <f t="shared" si="1"/>
        <v>146</v>
      </c>
      <c r="M17" s="184">
        <v>0.56200000000000006</v>
      </c>
      <c r="N17" s="88"/>
      <c r="O17" s="88"/>
      <c r="P17" s="88"/>
    </row>
    <row r="18" spans="1:16" ht="19.5" customHeight="1" x14ac:dyDescent="0.3">
      <c r="A18" s="170" t="s">
        <v>324</v>
      </c>
      <c r="B18" s="170" t="s">
        <v>27</v>
      </c>
      <c r="C18" s="171" t="s">
        <v>325</v>
      </c>
      <c r="D18" s="170" t="s">
        <v>11</v>
      </c>
      <c r="E18" s="170" t="s">
        <v>58</v>
      </c>
      <c r="F18" s="170" t="s">
        <v>28</v>
      </c>
      <c r="G18" s="182">
        <v>32</v>
      </c>
      <c r="H18" s="182">
        <v>0</v>
      </c>
      <c r="I18" s="182">
        <v>0</v>
      </c>
      <c r="J18" s="182">
        <v>0</v>
      </c>
      <c r="K18" s="182">
        <v>0</v>
      </c>
      <c r="L18" s="183">
        <f t="shared" si="1"/>
        <v>32</v>
      </c>
      <c r="M18" s="184">
        <v>0.75</v>
      </c>
      <c r="N18" s="88"/>
      <c r="O18" s="88"/>
      <c r="P18" s="88"/>
    </row>
    <row r="19" spans="1:16" ht="19.5" customHeight="1" x14ac:dyDescent="0.3">
      <c r="A19" s="273" t="s">
        <v>254</v>
      </c>
      <c r="B19" s="273"/>
      <c r="C19" s="273"/>
      <c r="D19" s="273"/>
      <c r="E19" s="273"/>
      <c r="F19" s="273"/>
      <c r="G19" s="185">
        <f t="shared" ref="G19:J19" si="2">SUM(G4:G18)</f>
        <v>2261</v>
      </c>
      <c r="H19" s="185">
        <f t="shared" si="2"/>
        <v>1463</v>
      </c>
      <c r="I19" s="185">
        <f t="shared" si="2"/>
        <v>622</v>
      </c>
      <c r="J19" s="185">
        <f t="shared" si="2"/>
        <v>1464</v>
      </c>
      <c r="K19" s="185">
        <f>SUM(K4:K18)</f>
        <v>643</v>
      </c>
      <c r="L19" s="185">
        <f t="shared" ref="L19:L24" si="3">SUM(G19:K19)</f>
        <v>6453</v>
      </c>
      <c r="M19" s="186">
        <v>0.61299999999999999</v>
      </c>
      <c r="N19" s="88"/>
      <c r="O19" s="88"/>
      <c r="P19" s="88"/>
    </row>
    <row r="20" spans="1:16" ht="19.5" customHeight="1" x14ac:dyDescent="0.3">
      <c r="A20" s="170" t="s">
        <v>77</v>
      </c>
      <c r="B20" s="170" t="s">
        <v>23</v>
      </c>
      <c r="C20" s="171" t="s">
        <v>142</v>
      </c>
      <c r="D20" s="170" t="s">
        <v>76</v>
      </c>
      <c r="E20" s="170" t="s">
        <v>12</v>
      </c>
      <c r="F20" s="170" t="s">
        <v>12</v>
      </c>
      <c r="G20" s="182">
        <v>139</v>
      </c>
      <c r="H20" s="182">
        <v>138</v>
      </c>
      <c r="I20" s="182">
        <v>0</v>
      </c>
      <c r="J20" s="182">
        <v>126</v>
      </c>
      <c r="K20" s="182">
        <v>0</v>
      </c>
      <c r="L20" s="183">
        <f t="shared" si="3"/>
        <v>403</v>
      </c>
      <c r="M20" s="184">
        <v>0.55400000000000005</v>
      </c>
      <c r="N20" s="88"/>
      <c r="O20" s="88"/>
      <c r="P20" s="88"/>
    </row>
    <row r="21" spans="1:16" ht="19.5" customHeight="1" x14ac:dyDescent="0.3">
      <c r="A21" s="170" t="s">
        <v>81</v>
      </c>
      <c r="B21" s="170" t="s">
        <v>27</v>
      </c>
      <c r="C21" s="171" t="s">
        <v>161</v>
      </c>
      <c r="D21" s="170" t="s">
        <v>76</v>
      </c>
      <c r="E21" s="170" t="s">
        <v>12</v>
      </c>
      <c r="F21" s="170" t="s">
        <v>12</v>
      </c>
      <c r="G21" s="182">
        <v>63</v>
      </c>
      <c r="H21" s="182">
        <v>51</v>
      </c>
      <c r="I21" s="182">
        <v>0</v>
      </c>
      <c r="J21" s="182">
        <v>52</v>
      </c>
      <c r="K21" s="182">
        <v>0</v>
      </c>
      <c r="L21" s="183">
        <f t="shared" si="3"/>
        <v>166</v>
      </c>
      <c r="M21" s="184">
        <v>0.54200000000000004</v>
      </c>
      <c r="N21" s="88"/>
      <c r="O21" s="88"/>
      <c r="P21" s="88"/>
    </row>
    <row r="22" spans="1:16" ht="19.5" customHeight="1" x14ac:dyDescent="0.3">
      <c r="A22" s="170" t="s">
        <v>85</v>
      </c>
      <c r="B22" s="170" t="s">
        <v>86</v>
      </c>
      <c r="C22" s="171" t="s">
        <v>172</v>
      </c>
      <c r="D22" s="170" t="s">
        <v>76</v>
      </c>
      <c r="E22" s="170" t="s">
        <v>12</v>
      </c>
      <c r="F22" s="170" t="s">
        <v>38</v>
      </c>
      <c r="G22" s="182">
        <v>49</v>
      </c>
      <c r="H22" s="182">
        <v>0</v>
      </c>
      <c r="I22" s="182">
        <v>21</v>
      </c>
      <c r="J22" s="182">
        <v>0</v>
      </c>
      <c r="K22" s="182">
        <v>20</v>
      </c>
      <c r="L22" s="183">
        <f t="shared" si="3"/>
        <v>90</v>
      </c>
      <c r="M22" s="184">
        <v>0.56699999999999995</v>
      </c>
      <c r="N22" s="88"/>
    </row>
    <row r="23" spans="1:16" x14ac:dyDescent="0.3">
      <c r="A23" s="273" t="s">
        <v>255</v>
      </c>
      <c r="B23" s="273"/>
      <c r="C23" s="273"/>
      <c r="D23" s="273"/>
      <c r="E23" s="273"/>
      <c r="F23" s="273"/>
      <c r="G23" s="185">
        <f t="shared" ref="G23:J23" si="4">SUM(G20:G22)</f>
        <v>251</v>
      </c>
      <c r="H23" s="185">
        <f t="shared" si="4"/>
        <v>189</v>
      </c>
      <c r="I23" s="185">
        <f t="shared" si="4"/>
        <v>21</v>
      </c>
      <c r="J23" s="185">
        <f t="shared" si="4"/>
        <v>178</v>
      </c>
      <c r="K23" s="185">
        <f>SUM(K20:K22)</f>
        <v>20</v>
      </c>
      <c r="L23" s="185">
        <f t="shared" si="3"/>
        <v>659</v>
      </c>
      <c r="M23" s="186">
        <v>0.55300000000000005</v>
      </c>
    </row>
    <row r="24" spans="1:16" x14ac:dyDescent="0.3">
      <c r="A24" s="273" t="s">
        <v>314</v>
      </c>
      <c r="B24" s="273"/>
      <c r="C24" s="273"/>
      <c r="D24" s="273"/>
      <c r="E24" s="273"/>
      <c r="F24" s="273"/>
      <c r="G24" s="185">
        <v>13</v>
      </c>
      <c r="H24" s="185">
        <v>1</v>
      </c>
      <c r="I24" s="185">
        <v>0</v>
      </c>
      <c r="J24" s="185">
        <v>0</v>
      </c>
      <c r="K24" s="185">
        <v>0</v>
      </c>
      <c r="L24" s="185">
        <f t="shared" si="3"/>
        <v>14</v>
      </c>
      <c r="M24" s="186">
        <v>0</v>
      </c>
    </row>
    <row r="25" spans="1:16" x14ac:dyDescent="0.3">
      <c r="A25" s="274" t="s">
        <v>253</v>
      </c>
      <c r="B25" s="274"/>
      <c r="C25" s="274"/>
      <c r="D25" s="274"/>
      <c r="E25" s="274"/>
      <c r="F25" s="274"/>
      <c r="G25" s="187">
        <f t="shared" ref="G25:K25" si="5">G23+G19+G24</f>
        <v>2525</v>
      </c>
      <c r="H25" s="187">
        <f t="shared" si="5"/>
        <v>1653</v>
      </c>
      <c r="I25" s="187">
        <f t="shared" si="5"/>
        <v>643</v>
      </c>
      <c r="J25" s="187">
        <f t="shared" si="5"/>
        <v>1642</v>
      </c>
      <c r="K25" s="187">
        <f t="shared" si="5"/>
        <v>663</v>
      </c>
      <c r="L25" s="187">
        <f>L23+L19+L24</f>
        <v>7126</v>
      </c>
      <c r="M25" s="188">
        <v>0.60699999999999998</v>
      </c>
    </row>
    <row r="26" spans="1:16" x14ac:dyDescent="0.3">
      <c r="A26" s="75"/>
      <c r="B26" s="74"/>
      <c r="C26" s="89"/>
      <c r="D26" s="75"/>
      <c r="E26" s="75"/>
    </row>
    <row r="27" spans="1:16" x14ac:dyDescent="0.3">
      <c r="A27" s="75"/>
      <c r="B27" s="74"/>
      <c r="C27" s="89"/>
      <c r="D27" s="75"/>
      <c r="E27" s="75"/>
    </row>
  </sheetData>
  <sheetProtection selectLockedCells="1" selectUnlockedCells="1"/>
  <mergeCells count="4">
    <mergeCell ref="A19:F19"/>
    <mergeCell ref="A23:F23"/>
    <mergeCell ref="A25:F25"/>
    <mergeCell ref="A24:F24"/>
  </mergeCells>
  <printOptions horizontalCentered="1"/>
  <pageMargins left="0.19685039370078741" right="0.19685039370078741" top="0.39370078740157483" bottom="0.19685039370078741" header="0.19685039370078741" footer="0.19685039370078741"/>
  <pageSetup paperSize="9" scale="89" firstPageNumber="0" orientation="landscape" horizontalDpi="300" verticalDpi="300" r:id="rId1"/>
  <headerFooter>
    <oddFooter>&amp;R&amp;"Arial,Gras"&amp;9Page &amp;P/&amp;N</oddFooter>
  </headerFooter>
  <ignoredErrors>
    <ignoredError sqref="G23:K23"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R31"/>
  <sheetViews>
    <sheetView showGridLines="0" view="pageBreakPreview" zoomScale="85" zoomScaleNormal="100" zoomScaleSheetLayoutView="85" workbookViewId="0">
      <selection activeCell="C17" sqref="C17"/>
    </sheetView>
  </sheetViews>
  <sheetFormatPr baseColWidth="10" defaultColWidth="10.6640625" defaultRowHeight="13.2" x14ac:dyDescent="0.25"/>
  <cols>
    <col min="1" max="1" width="11" style="8" customWidth="1"/>
    <col min="2" max="2" width="8.109375" style="8" customWidth="1"/>
    <col min="3" max="3" width="25.44140625" style="8" customWidth="1"/>
    <col min="4" max="4" width="10" style="8" customWidth="1"/>
    <col min="5" max="5" width="18.33203125" style="8" customWidth="1"/>
    <col min="6" max="6" width="20.6640625" style="8" customWidth="1"/>
    <col min="7" max="7" width="10.33203125" style="8" customWidth="1"/>
    <col min="8" max="12" width="10.6640625" style="11" customWidth="1"/>
    <col min="13" max="13" width="12.88671875" style="11" bestFit="1" customWidth="1"/>
    <col min="14" max="14" width="13" style="11" bestFit="1" customWidth="1"/>
    <col min="15" max="15" width="8.6640625" style="10" customWidth="1"/>
    <col min="16" max="16" width="9.33203125" style="11" customWidth="1"/>
    <col min="17" max="16384" width="10.6640625" style="3"/>
  </cols>
  <sheetData>
    <row r="1" spans="1:18" s="16" customFormat="1" ht="15.75" customHeight="1" x14ac:dyDescent="0.25">
      <c r="A1" s="63" t="s">
        <v>331</v>
      </c>
      <c r="B1" s="50"/>
      <c r="C1" s="50"/>
      <c r="D1" s="51"/>
      <c r="E1" s="50"/>
      <c r="F1" s="50"/>
      <c r="G1" s="50"/>
      <c r="H1" s="52"/>
      <c r="I1" s="52"/>
      <c r="J1" s="52"/>
      <c r="K1" s="52"/>
      <c r="L1" s="52"/>
      <c r="M1" s="69"/>
      <c r="N1" s="69"/>
      <c r="O1" s="81"/>
      <c r="P1" s="69"/>
    </row>
    <row r="2" spans="1:18" ht="21.45" customHeight="1" x14ac:dyDescent="0.3">
      <c r="A2" s="70"/>
      <c r="B2" s="70"/>
      <c r="C2" s="70"/>
      <c r="D2" s="70"/>
      <c r="E2" s="70"/>
      <c r="F2" s="70"/>
      <c r="G2" s="70"/>
      <c r="H2" s="224"/>
      <c r="I2" s="224"/>
      <c r="J2" s="224"/>
      <c r="K2" s="224"/>
      <c r="L2" s="224"/>
      <c r="M2" s="224"/>
      <c r="N2" s="86"/>
      <c r="O2" s="83"/>
      <c r="P2" s="86"/>
    </row>
    <row r="3" spans="1:18" ht="45" customHeight="1" x14ac:dyDescent="0.25">
      <c r="A3" s="209" t="s">
        <v>126</v>
      </c>
      <c r="B3" s="210" t="s">
        <v>122</v>
      </c>
      <c r="C3" s="210" t="s">
        <v>123</v>
      </c>
      <c r="D3" s="209" t="s">
        <v>120</v>
      </c>
      <c r="E3" s="210" t="s">
        <v>202</v>
      </c>
      <c r="F3" s="209" t="s">
        <v>121</v>
      </c>
      <c r="G3" s="207" t="s">
        <v>135</v>
      </c>
      <c r="H3" s="207" t="s">
        <v>103</v>
      </c>
      <c r="I3" s="207" t="s">
        <v>104</v>
      </c>
      <c r="J3" s="207" t="s">
        <v>134</v>
      </c>
      <c r="K3" s="207" t="s">
        <v>132</v>
      </c>
      <c r="L3" s="207" t="s">
        <v>133</v>
      </c>
      <c r="M3" s="207" t="s">
        <v>304</v>
      </c>
      <c r="N3" s="207" t="s">
        <v>124</v>
      </c>
      <c r="O3" s="208" t="s">
        <v>91</v>
      </c>
      <c r="P3" s="208" t="s">
        <v>177</v>
      </c>
    </row>
    <row r="4" spans="1:18" ht="21.9" customHeight="1" x14ac:dyDescent="0.25">
      <c r="A4" s="79" t="s">
        <v>29</v>
      </c>
      <c r="B4" s="79" t="s">
        <v>15</v>
      </c>
      <c r="C4" s="80" t="s">
        <v>150</v>
      </c>
      <c r="D4" s="79" t="s">
        <v>11</v>
      </c>
      <c r="E4" s="93" t="s">
        <v>58</v>
      </c>
      <c r="F4" s="93" t="s">
        <v>28</v>
      </c>
      <c r="G4" s="254">
        <v>0</v>
      </c>
      <c r="H4" s="91">
        <v>0</v>
      </c>
      <c r="I4" s="91">
        <v>9</v>
      </c>
      <c r="J4" s="91">
        <v>0</v>
      </c>
      <c r="K4" s="91">
        <v>0</v>
      </c>
      <c r="L4" s="91">
        <v>0</v>
      </c>
      <c r="M4" s="91">
        <v>0</v>
      </c>
      <c r="N4" s="92">
        <f>SUM(G4:M4)</f>
        <v>9</v>
      </c>
      <c r="O4" s="85">
        <v>0</v>
      </c>
      <c r="P4" s="257">
        <v>1</v>
      </c>
      <c r="Q4" s="12"/>
    </row>
    <row r="5" spans="1:18" ht="21.9" customHeight="1" x14ac:dyDescent="0.25">
      <c r="A5" s="79" t="s">
        <v>265</v>
      </c>
      <c r="B5" s="79" t="s">
        <v>15</v>
      </c>
      <c r="C5" s="80" t="s">
        <v>266</v>
      </c>
      <c r="D5" s="79" t="s">
        <v>11</v>
      </c>
      <c r="E5" s="93" t="s">
        <v>58</v>
      </c>
      <c r="F5" s="93" t="s">
        <v>67</v>
      </c>
      <c r="G5" s="254">
        <v>0</v>
      </c>
      <c r="H5" s="91">
        <v>8</v>
      </c>
      <c r="I5" s="91">
        <v>16</v>
      </c>
      <c r="J5" s="91">
        <v>0</v>
      </c>
      <c r="K5" s="91">
        <v>0</v>
      </c>
      <c r="L5" s="91">
        <v>0</v>
      </c>
      <c r="M5" s="91">
        <v>0</v>
      </c>
      <c r="N5" s="92">
        <f t="shared" ref="N5:N21" si="0">SUM(G5:M5)</f>
        <v>24</v>
      </c>
      <c r="O5" s="85">
        <v>0</v>
      </c>
      <c r="P5" s="84">
        <v>0</v>
      </c>
      <c r="Q5" s="12"/>
    </row>
    <row r="6" spans="1:18" ht="21.9" customHeight="1" x14ac:dyDescent="0.25">
      <c r="A6" s="79" t="s">
        <v>25</v>
      </c>
      <c r="B6" s="79" t="s">
        <v>93</v>
      </c>
      <c r="C6" s="80" t="s">
        <v>141</v>
      </c>
      <c r="D6" s="79" t="s">
        <v>11</v>
      </c>
      <c r="E6" s="93" t="s">
        <v>12</v>
      </c>
      <c r="F6" s="93" t="s">
        <v>12</v>
      </c>
      <c r="G6" s="254">
        <v>0</v>
      </c>
      <c r="H6" s="91">
        <v>50</v>
      </c>
      <c r="I6" s="91">
        <v>68</v>
      </c>
      <c r="J6" s="91">
        <v>131</v>
      </c>
      <c r="K6" s="91">
        <v>178</v>
      </c>
      <c r="L6" s="91">
        <v>160</v>
      </c>
      <c r="M6" s="91">
        <v>0</v>
      </c>
      <c r="N6" s="92">
        <f t="shared" si="0"/>
        <v>587</v>
      </c>
      <c r="O6" s="85">
        <v>11</v>
      </c>
      <c r="P6" s="84">
        <v>0.61499999999999999</v>
      </c>
      <c r="Q6" s="12"/>
    </row>
    <row r="7" spans="1:18" ht="21.9" customHeight="1" x14ac:dyDescent="0.25">
      <c r="A7" s="79" t="s">
        <v>24</v>
      </c>
      <c r="B7" s="79" t="s">
        <v>93</v>
      </c>
      <c r="C7" s="80" t="s">
        <v>145</v>
      </c>
      <c r="D7" s="79" t="s">
        <v>11</v>
      </c>
      <c r="E7" s="93" t="s">
        <v>12</v>
      </c>
      <c r="F7" s="93" t="s">
        <v>12</v>
      </c>
      <c r="G7" s="254">
        <v>9</v>
      </c>
      <c r="H7" s="91">
        <v>121</v>
      </c>
      <c r="I7" s="91">
        <v>105</v>
      </c>
      <c r="J7" s="91">
        <v>145</v>
      </c>
      <c r="K7" s="91">
        <v>153</v>
      </c>
      <c r="L7" s="91">
        <v>155</v>
      </c>
      <c r="M7" s="91">
        <v>23</v>
      </c>
      <c r="N7" s="92">
        <f t="shared" si="0"/>
        <v>711</v>
      </c>
      <c r="O7" s="85">
        <v>34</v>
      </c>
      <c r="P7" s="84">
        <v>6.6000000000000003E-2</v>
      </c>
      <c r="Q7" s="12"/>
    </row>
    <row r="8" spans="1:18" ht="21.9" customHeight="1" x14ac:dyDescent="0.25">
      <c r="A8" s="79" t="s">
        <v>260</v>
      </c>
      <c r="B8" s="79" t="s">
        <v>93</v>
      </c>
      <c r="C8" s="80" t="s">
        <v>259</v>
      </c>
      <c r="D8" s="79" t="s">
        <v>11</v>
      </c>
      <c r="E8" s="93" t="s">
        <v>12</v>
      </c>
      <c r="F8" s="93" t="s">
        <v>30</v>
      </c>
      <c r="G8" s="254">
        <v>0</v>
      </c>
      <c r="H8" s="91">
        <v>149</v>
      </c>
      <c r="I8" s="91">
        <v>152</v>
      </c>
      <c r="J8" s="91">
        <v>133</v>
      </c>
      <c r="K8" s="91">
        <v>146</v>
      </c>
      <c r="L8" s="91">
        <v>129</v>
      </c>
      <c r="M8" s="91">
        <v>0</v>
      </c>
      <c r="N8" s="92">
        <f t="shared" si="0"/>
        <v>709</v>
      </c>
      <c r="O8" s="85">
        <v>0</v>
      </c>
      <c r="P8" s="84">
        <v>0.47199999999999998</v>
      </c>
      <c r="Q8" s="12"/>
    </row>
    <row r="9" spans="1:18" ht="21.9" customHeight="1" x14ac:dyDescent="0.25">
      <c r="A9" s="79" t="s">
        <v>51</v>
      </c>
      <c r="B9" s="79" t="s">
        <v>27</v>
      </c>
      <c r="C9" s="80" t="s">
        <v>146</v>
      </c>
      <c r="D9" s="79" t="s">
        <v>11</v>
      </c>
      <c r="E9" s="93" t="s">
        <v>44</v>
      </c>
      <c r="F9" s="79" t="s">
        <v>44</v>
      </c>
      <c r="G9" s="81">
        <v>0</v>
      </c>
      <c r="H9" s="91">
        <v>34</v>
      </c>
      <c r="I9" s="91">
        <v>0</v>
      </c>
      <c r="J9" s="91">
        <v>72</v>
      </c>
      <c r="K9" s="91">
        <v>86</v>
      </c>
      <c r="L9" s="91">
        <v>86</v>
      </c>
      <c r="M9" s="91">
        <v>0</v>
      </c>
      <c r="N9" s="92">
        <f t="shared" si="0"/>
        <v>278</v>
      </c>
      <c r="O9" s="85">
        <v>0</v>
      </c>
      <c r="P9" s="84">
        <v>0.57199999999999995</v>
      </c>
      <c r="Q9" s="12"/>
    </row>
    <row r="10" spans="1:18" ht="21.9" customHeight="1" x14ac:dyDescent="0.25">
      <c r="A10" s="79" t="s">
        <v>73</v>
      </c>
      <c r="B10" s="79" t="s">
        <v>27</v>
      </c>
      <c r="C10" s="80" t="s">
        <v>290</v>
      </c>
      <c r="D10" s="79" t="s">
        <v>11</v>
      </c>
      <c r="E10" s="93" t="s">
        <v>58</v>
      </c>
      <c r="F10" s="93" t="s">
        <v>67</v>
      </c>
      <c r="G10" s="254">
        <v>0</v>
      </c>
      <c r="H10" s="91">
        <v>131</v>
      </c>
      <c r="I10" s="91">
        <v>120</v>
      </c>
      <c r="J10" s="91">
        <v>139</v>
      </c>
      <c r="K10" s="91">
        <v>141</v>
      </c>
      <c r="L10" s="91">
        <v>138</v>
      </c>
      <c r="M10" s="91">
        <v>0</v>
      </c>
      <c r="N10" s="92">
        <f t="shared" si="0"/>
        <v>669</v>
      </c>
      <c r="O10" s="85">
        <v>0</v>
      </c>
      <c r="P10" s="84">
        <v>0.504</v>
      </c>
      <c r="Q10" s="12"/>
    </row>
    <row r="11" spans="1:18" ht="21.9" customHeight="1" x14ac:dyDescent="0.25">
      <c r="A11" s="79" t="s">
        <v>52</v>
      </c>
      <c r="B11" s="79" t="s">
        <v>27</v>
      </c>
      <c r="C11" s="80" t="s">
        <v>148</v>
      </c>
      <c r="D11" s="79" t="s">
        <v>11</v>
      </c>
      <c r="E11" s="93" t="s">
        <v>44</v>
      </c>
      <c r="F11" s="93" t="s">
        <v>44</v>
      </c>
      <c r="G11" s="254">
        <v>0</v>
      </c>
      <c r="H11" s="91">
        <v>178</v>
      </c>
      <c r="I11" s="91">
        <v>182</v>
      </c>
      <c r="J11" s="91">
        <v>107</v>
      </c>
      <c r="K11" s="91">
        <v>102</v>
      </c>
      <c r="L11" s="91">
        <v>125</v>
      </c>
      <c r="M11" s="91">
        <v>0</v>
      </c>
      <c r="N11" s="92">
        <f t="shared" si="0"/>
        <v>694</v>
      </c>
      <c r="O11" s="85">
        <v>52</v>
      </c>
      <c r="P11" s="84">
        <v>0.44236311239193082</v>
      </c>
      <c r="Q11" s="12"/>
    </row>
    <row r="12" spans="1:18" ht="21.9" customHeight="1" x14ac:dyDescent="0.25">
      <c r="A12" s="79" t="s">
        <v>26</v>
      </c>
      <c r="B12" s="79" t="s">
        <v>27</v>
      </c>
      <c r="C12" s="80" t="s">
        <v>291</v>
      </c>
      <c r="D12" s="79" t="s">
        <v>11</v>
      </c>
      <c r="E12" s="93" t="s">
        <v>12</v>
      </c>
      <c r="F12" s="93" t="s">
        <v>12</v>
      </c>
      <c r="G12" s="254">
        <v>0</v>
      </c>
      <c r="H12" s="91">
        <v>200</v>
      </c>
      <c r="I12" s="91">
        <v>114</v>
      </c>
      <c r="J12" s="91">
        <v>136</v>
      </c>
      <c r="K12" s="91">
        <v>138</v>
      </c>
      <c r="L12" s="91">
        <v>154</v>
      </c>
      <c r="M12" s="91">
        <v>22</v>
      </c>
      <c r="N12" s="92">
        <f t="shared" si="0"/>
        <v>764</v>
      </c>
      <c r="O12" s="85">
        <v>13</v>
      </c>
      <c r="P12" s="84">
        <v>0.76832460732984298</v>
      </c>
      <c r="Q12" s="12"/>
    </row>
    <row r="13" spans="1:18" ht="21.9" customHeight="1" x14ac:dyDescent="0.25">
      <c r="A13" s="79" t="s">
        <v>74</v>
      </c>
      <c r="B13" s="79" t="s">
        <v>27</v>
      </c>
      <c r="C13" s="80" t="s">
        <v>163</v>
      </c>
      <c r="D13" s="79" t="s">
        <v>11</v>
      </c>
      <c r="E13" s="93" t="s">
        <v>58</v>
      </c>
      <c r="F13" s="93" t="s">
        <v>67</v>
      </c>
      <c r="G13" s="254">
        <v>0</v>
      </c>
      <c r="H13" s="91">
        <v>60</v>
      </c>
      <c r="I13" s="91">
        <v>55</v>
      </c>
      <c r="J13" s="91">
        <v>125</v>
      </c>
      <c r="K13" s="91">
        <v>125</v>
      </c>
      <c r="L13" s="91">
        <v>125</v>
      </c>
      <c r="M13" s="91">
        <v>0</v>
      </c>
      <c r="N13" s="92">
        <f t="shared" si="0"/>
        <v>490</v>
      </c>
      <c r="O13" s="85">
        <v>16</v>
      </c>
      <c r="P13" s="84">
        <v>0.69387755102040816</v>
      </c>
      <c r="Q13" s="12"/>
      <c r="R13" s="15"/>
    </row>
    <row r="14" spans="1:18" ht="21.9" customHeight="1" x14ac:dyDescent="0.25">
      <c r="A14" s="79" t="s">
        <v>66</v>
      </c>
      <c r="B14" s="79" t="s">
        <v>27</v>
      </c>
      <c r="C14" s="80" t="s">
        <v>292</v>
      </c>
      <c r="D14" s="79" t="s">
        <v>11</v>
      </c>
      <c r="E14" s="93" t="s">
        <v>58</v>
      </c>
      <c r="F14" s="93" t="s">
        <v>63</v>
      </c>
      <c r="G14" s="254">
        <v>0</v>
      </c>
      <c r="H14" s="91">
        <v>116</v>
      </c>
      <c r="I14" s="91">
        <v>100</v>
      </c>
      <c r="J14" s="91">
        <v>100</v>
      </c>
      <c r="K14" s="91">
        <v>101</v>
      </c>
      <c r="L14" s="91">
        <v>96</v>
      </c>
      <c r="M14" s="91">
        <v>18</v>
      </c>
      <c r="N14" s="92">
        <f t="shared" si="0"/>
        <v>531</v>
      </c>
      <c r="O14" s="85">
        <v>20</v>
      </c>
      <c r="P14" s="84">
        <v>0.52730696798493404</v>
      </c>
      <c r="Q14" s="12"/>
    </row>
    <row r="15" spans="1:18" ht="21.9" customHeight="1" x14ac:dyDescent="0.25">
      <c r="A15" s="79" t="s">
        <v>41</v>
      </c>
      <c r="B15" s="79" t="s">
        <v>27</v>
      </c>
      <c r="C15" s="80" t="s">
        <v>293</v>
      </c>
      <c r="D15" s="79" t="s">
        <v>11</v>
      </c>
      <c r="E15" s="93" t="s">
        <v>12</v>
      </c>
      <c r="F15" s="93" t="s">
        <v>38</v>
      </c>
      <c r="G15" s="254">
        <v>0</v>
      </c>
      <c r="H15" s="91">
        <v>48</v>
      </c>
      <c r="I15" s="91">
        <v>46</v>
      </c>
      <c r="J15" s="91">
        <v>93</v>
      </c>
      <c r="K15" s="91">
        <v>100</v>
      </c>
      <c r="L15" s="91">
        <v>100</v>
      </c>
      <c r="M15" s="91">
        <v>0</v>
      </c>
      <c r="N15" s="92">
        <f t="shared" si="0"/>
        <v>387</v>
      </c>
      <c r="O15" s="85">
        <v>8</v>
      </c>
      <c r="P15" s="84">
        <v>0.41085271317829458</v>
      </c>
      <c r="Q15" s="12"/>
    </row>
    <row r="16" spans="1:18" ht="21.9" customHeight="1" x14ac:dyDescent="0.25">
      <c r="A16" s="79" t="s">
        <v>75</v>
      </c>
      <c r="B16" s="79" t="s">
        <v>27</v>
      </c>
      <c r="C16" s="80" t="s">
        <v>173</v>
      </c>
      <c r="D16" s="79" t="s">
        <v>11</v>
      </c>
      <c r="E16" s="93" t="s">
        <v>58</v>
      </c>
      <c r="F16" s="93" t="s">
        <v>67</v>
      </c>
      <c r="G16" s="254">
        <v>0</v>
      </c>
      <c r="H16" s="91">
        <v>243</v>
      </c>
      <c r="I16" s="91">
        <v>221</v>
      </c>
      <c r="J16" s="91">
        <v>124</v>
      </c>
      <c r="K16" s="91">
        <v>124</v>
      </c>
      <c r="L16" s="91">
        <v>125</v>
      </c>
      <c r="M16" s="91">
        <v>9</v>
      </c>
      <c r="N16" s="92">
        <f t="shared" si="0"/>
        <v>846</v>
      </c>
      <c r="O16" s="85">
        <v>19</v>
      </c>
      <c r="P16" s="84">
        <v>0.18557919621749408</v>
      </c>
      <c r="Q16" s="12"/>
    </row>
    <row r="17" spans="1:18" ht="21.9" customHeight="1" x14ac:dyDescent="0.25">
      <c r="A17" s="79" t="s">
        <v>34</v>
      </c>
      <c r="B17" s="79" t="s">
        <v>27</v>
      </c>
      <c r="C17" s="80" t="s">
        <v>343</v>
      </c>
      <c r="D17" s="79" t="s">
        <v>11</v>
      </c>
      <c r="E17" s="93" t="s">
        <v>12</v>
      </c>
      <c r="F17" s="93" t="s">
        <v>30</v>
      </c>
      <c r="G17" s="254">
        <v>0</v>
      </c>
      <c r="H17" s="91">
        <v>147</v>
      </c>
      <c r="I17" s="91">
        <v>126</v>
      </c>
      <c r="J17" s="91">
        <v>78</v>
      </c>
      <c r="K17" s="91">
        <v>126</v>
      </c>
      <c r="L17" s="91">
        <v>128</v>
      </c>
      <c r="M17" s="91">
        <v>0</v>
      </c>
      <c r="N17" s="92">
        <f t="shared" si="0"/>
        <v>605</v>
      </c>
      <c r="O17" s="85">
        <v>23</v>
      </c>
      <c r="P17" s="84">
        <v>0.18181818181818182</v>
      </c>
      <c r="Q17" s="12"/>
    </row>
    <row r="18" spans="1:18" ht="21.9" customHeight="1" x14ac:dyDescent="0.25">
      <c r="A18" s="79" t="s">
        <v>267</v>
      </c>
      <c r="B18" s="79" t="s">
        <v>27</v>
      </c>
      <c r="C18" s="80" t="s">
        <v>268</v>
      </c>
      <c r="D18" s="79" t="s">
        <v>11</v>
      </c>
      <c r="E18" s="93" t="s">
        <v>12</v>
      </c>
      <c r="F18" s="79" t="s">
        <v>42</v>
      </c>
      <c r="G18" s="81">
        <v>0</v>
      </c>
      <c r="H18" s="91">
        <v>45</v>
      </c>
      <c r="I18" s="91">
        <v>38</v>
      </c>
      <c r="J18" s="91">
        <v>35</v>
      </c>
      <c r="K18" s="91">
        <v>37</v>
      </c>
      <c r="L18" s="91">
        <v>27</v>
      </c>
      <c r="M18" s="91">
        <v>0</v>
      </c>
      <c r="N18" s="92">
        <f t="shared" si="0"/>
        <v>182</v>
      </c>
      <c r="O18" s="85">
        <v>0</v>
      </c>
      <c r="P18" s="84">
        <v>0.40109890109890112</v>
      </c>
      <c r="Q18" s="12"/>
    </row>
    <row r="19" spans="1:18" ht="21.9" customHeight="1" x14ac:dyDescent="0.25">
      <c r="A19" s="79" t="s">
        <v>320</v>
      </c>
      <c r="B19" s="79" t="s">
        <v>27</v>
      </c>
      <c r="C19" s="80" t="s">
        <v>321</v>
      </c>
      <c r="D19" s="79" t="s">
        <v>11</v>
      </c>
      <c r="E19" s="79" t="s">
        <v>67</v>
      </c>
      <c r="F19" s="79" t="s">
        <v>67</v>
      </c>
      <c r="G19" s="81">
        <v>0</v>
      </c>
      <c r="H19" s="91">
        <v>29</v>
      </c>
      <c r="I19" s="91">
        <v>25</v>
      </c>
      <c r="J19" s="91">
        <v>28</v>
      </c>
      <c r="K19" s="91">
        <v>0</v>
      </c>
      <c r="L19" s="91">
        <v>0</v>
      </c>
      <c r="M19" s="91">
        <v>0</v>
      </c>
      <c r="N19" s="92">
        <f t="shared" si="0"/>
        <v>82</v>
      </c>
      <c r="O19" s="85">
        <v>0</v>
      </c>
      <c r="P19" s="84">
        <v>0.25609756097560976</v>
      </c>
      <c r="Q19" s="12"/>
    </row>
    <row r="20" spans="1:18" ht="21.9" customHeight="1" x14ac:dyDescent="0.25">
      <c r="A20" s="79" t="s">
        <v>322</v>
      </c>
      <c r="B20" s="79" t="s">
        <v>27</v>
      </c>
      <c r="C20" s="80" t="s">
        <v>323</v>
      </c>
      <c r="D20" s="79" t="s">
        <v>11</v>
      </c>
      <c r="E20" s="93" t="s">
        <v>44</v>
      </c>
      <c r="F20" s="79" t="s">
        <v>53</v>
      </c>
      <c r="G20" s="81">
        <v>0</v>
      </c>
      <c r="H20" s="91">
        <v>11</v>
      </c>
      <c r="I20" s="91">
        <v>0</v>
      </c>
      <c r="J20" s="91">
        <v>29</v>
      </c>
      <c r="K20" s="91">
        <v>0</v>
      </c>
      <c r="L20" s="91">
        <v>0</v>
      </c>
      <c r="M20" s="91">
        <v>0</v>
      </c>
      <c r="N20" s="92">
        <f t="shared" si="0"/>
        <v>40</v>
      </c>
      <c r="O20" s="85">
        <v>0</v>
      </c>
      <c r="P20" s="84">
        <v>0.7</v>
      </c>
      <c r="Q20" s="12"/>
    </row>
    <row r="21" spans="1:18" ht="21.9" customHeight="1" x14ac:dyDescent="0.25">
      <c r="A21" s="79" t="s">
        <v>324</v>
      </c>
      <c r="B21" s="79" t="s">
        <v>27</v>
      </c>
      <c r="C21" s="80" t="s">
        <v>325</v>
      </c>
      <c r="D21" s="79" t="s">
        <v>11</v>
      </c>
      <c r="E21" s="79" t="s">
        <v>67</v>
      </c>
      <c r="F21" s="79" t="s">
        <v>28</v>
      </c>
      <c r="G21" s="81">
        <v>0</v>
      </c>
      <c r="H21" s="91">
        <v>63</v>
      </c>
      <c r="I21" s="91">
        <v>23</v>
      </c>
      <c r="J21" s="91">
        <v>18</v>
      </c>
      <c r="K21" s="91">
        <v>0</v>
      </c>
      <c r="L21" s="91">
        <v>0</v>
      </c>
      <c r="M21" s="91">
        <v>0</v>
      </c>
      <c r="N21" s="92">
        <f t="shared" si="0"/>
        <v>104</v>
      </c>
      <c r="O21" s="85">
        <v>3</v>
      </c>
      <c r="P21" s="84">
        <v>0.44230769230769229</v>
      </c>
      <c r="Q21" s="12"/>
    </row>
    <row r="22" spans="1:18" ht="14.4" x14ac:dyDescent="0.25">
      <c r="A22" s="275" t="s">
        <v>254</v>
      </c>
      <c r="B22" s="275"/>
      <c r="C22" s="275"/>
      <c r="D22" s="275"/>
      <c r="E22" s="275"/>
      <c r="F22" s="275"/>
      <c r="G22" s="142">
        <f>SUM(G4:G21)</f>
        <v>9</v>
      </c>
      <c r="H22" s="142">
        <f>SUM(H4:H21)</f>
        <v>1633</v>
      </c>
      <c r="I22" s="142">
        <f t="shared" ref="I22:L22" si="1">SUM(I4:I21)</f>
        <v>1400</v>
      </c>
      <c r="J22" s="142">
        <f t="shared" si="1"/>
        <v>1493</v>
      </c>
      <c r="K22" s="142">
        <f t="shared" si="1"/>
        <v>1557</v>
      </c>
      <c r="L22" s="142">
        <f t="shared" si="1"/>
        <v>1548</v>
      </c>
      <c r="M22" s="142">
        <f>SUM(M4:M21)</f>
        <v>72</v>
      </c>
      <c r="N22" s="142">
        <f>SUM(N4:N21)</f>
        <v>7712</v>
      </c>
      <c r="O22" s="143">
        <f>SUM(O4:O21)</f>
        <v>199</v>
      </c>
      <c r="P22" s="136">
        <v>0.436</v>
      </c>
      <c r="Q22" s="12"/>
      <c r="R22" s="139"/>
    </row>
    <row r="23" spans="1:18" ht="21.9" customHeight="1" x14ac:dyDescent="0.25">
      <c r="A23" s="79" t="s">
        <v>81</v>
      </c>
      <c r="B23" s="79" t="s">
        <v>27</v>
      </c>
      <c r="C23" s="80" t="s">
        <v>161</v>
      </c>
      <c r="D23" s="79" t="s">
        <v>76</v>
      </c>
      <c r="E23" s="93" t="s">
        <v>12</v>
      </c>
      <c r="F23" s="93" t="s">
        <v>12</v>
      </c>
      <c r="G23" s="91">
        <v>0</v>
      </c>
      <c r="H23" s="91">
        <v>25</v>
      </c>
      <c r="I23" s="91">
        <v>26</v>
      </c>
      <c r="J23" s="91">
        <v>60</v>
      </c>
      <c r="K23" s="91">
        <v>87</v>
      </c>
      <c r="L23" s="91">
        <v>104</v>
      </c>
      <c r="M23" s="91">
        <v>0</v>
      </c>
      <c r="N23" s="92">
        <f>SUM(G23:M23)</f>
        <v>302</v>
      </c>
      <c r="O23" s="85">
        <v>0</v>
      </c>
      <c r="P23" s="84">
        <v>0.61099999999999999</v>
      </c>
    </row>
    <row r="24" spans="1:18" ht="14.4" x14ac:dyDescent="0.25">
      <c r="A24" s="275" t="s">
        <v>255</v>
      </c>
      <c r="B24" s="275"/>
      <c r="C24" s="275"/>
      <c r="D24" s="275"/>
      <c r="E24" s="275"/>
      <c r="F24" s="275"/>
      <c r="G24" s="142">
        <f t="shared" ref="G24:K24" si="2">SUM(G23)</f>
        <v>0</v>
      </c>
      <c r="H24" s="142">
        <f t="shared" si="2"/>
        <v>25</v>
      </c>
      <c r="I24" s="142">
        <f t="shared" si="2"/>
        <v>26</v>
      </c>
      <c r="J24" s="142">
        <f t="shared" si="2"/>
        <v>60</v>
      </c>
      <c r="K24" s="142">
        <f t="shared" si="2"/>
        <v>87</v>
      </c>
      <c r="L24" s="142">
        <f>SUM(L23)</f>
        <v>104</v>
      </c>
      <c r="M24" s="142">
        <f>SUM(M23)</f>
        <v>0</v>
      </c>
      <c r="N24" s="142">
        <f>SUM(N23)</f>
        <v>302</v>
      </c>
      <c r="O24" s="143">
        <v>0</v>
      </c>
      <c r="P24" s="136">
        <v>0.61099999999999999</v>
      </c>
      <c r="Q24" s="12"/>
    </row>
    <row r="25" spans="1:18" ht="14.4" x14ac:dyDescent="0.25">
      <c r="A25" s="276" t="s">
        <v>253</v>
      </c>
      <c r="B25" s="276"/>
      <c r="C25" s="276"/>
      <c r="D25" s="276"/>
      <c r="E25" s="276"/>
      <c r="F25" s="276"/>
      <c r="G25" s="141">
        <f>G24+G22</f>
        <v>9</v>
      </c>
      <c r="H25" s="141">
        <f>H24+H22</f>
        <v>1658</v>
      </c>
      <c r="I25" s="141">
        <f t="shared" ref="I25:L25" si="3">I24+I22</f>
        <v>1426</v>
      </c>
      <c r="J25" s="141">
        <f t="shared" si="3"/>
        <v>1553</v>
      </c>
      <c r="K25" s="141">
        <f t="shared" si="3"/>
        <v>1644</v>
      </c>
      <c r="L25" s="141">
        <f t="shared" si="3"/>
        <v>1652</v>
      </c>
      <c r="M25" s="141">
        <f>M24+M22</f>
        <v>72</v>
      </c>
      <c r="N25" s="141">
        <f>N24+N22</f>
        <v>8014</v>
      </c>
      <c r="O25" s="144">
        <f>O22+O24</f>
        <v>199</v>
      </c>
      <c r="P25" s="138">
        <v>0.443</v>
      </c>
      <c r="Q25" s="12"/>
      <c r="R25" s="139"/>
    </row>
    <row r="26" spans="1:18" x14ac:dyDescent="0.25">
      <c r="A26" s="145"/>
      <c r="B26" s="146"/>
      <c r="C26" s="147"/>
      <c r="D26" s="145"/>
      <c r="E26" s="145"/>
      <c r="F26" s="148"/>
      <c r="G26" s="253"/>
    </row>
    <row r="27" spans="1:18" x14ac:dyDescent="0.25">
      <c r="A27" s="145"/>
      <c r="B27" s="146"/>
      <c r="C27" s="147"/>
      <c r="D27" s="145"/>
      <c r="E27" s="145"/>
      <c r="F27" s="148"/>
      <c r="G27" s="148"/>
    </row>
    <row r="28" spans="1:18" x14ac:dyDescent="0.25">
      <c r="A28" s="7"/>
      <c r="B28" s="6"/>
      <c r="C28" s="9"/>
      <c r="D28" s="7"/>
      <c r="E28" s="7"/>
    </row>
    <row r="29" spans="1:18" x14ac:dyDescent="0.25">
      <c r="A29" s="7"/>
      <c r="B29" s="6"/>
      <c r="C29" s="9"/>
      <c r="D29" s="7"/>
      <c r="E29" s="7"/>
    </row>
    <row r="30" spans="1:18" x14ac:dyDescent="0.25">
      <c r="A30" s="7"/>
      <c r="B30" s="6"/>
      <c r="C30" s="9"/>
      <c r="D30" s="7"/>
      <c r="E30" s="7"/>
    </row>
    <row r="31" spans="1:18" x14ac:dyDescent="0.25">
      <c r="A31" s="7"/>
      <c r="B31" s="6"/>
      <c r="C31" s="9"/>
      <c r="D31" s="7"/>
      <c r="E31" s="7"/>
    </row>
  </sheetData>
  <sheetProtection selectLockedCells="1" selectUnlockedCells="1"/>
  <mergeCells count="3">
    <mergeCell ref="A22:F22"/>
    <mergeCell ref="A24:F24"/>
    <mergeCell ref="A25:F25"/>
  </mergeCells>
  <phoneticPr fontId="82" type="noConversion"/>
  <printOptions horizontalCentered="1"/>
  <pageMargins left="0.19685039370078741" right="0.19685039370078741" top="0.39370078740157483" bottom="0.19685039370078741" header="0.19685039370078741" footer="0.19685039370078741"/>
  <pageSetup paperSize="9" scale="68" firstPageNumber="0" orientation="landscape" horizontalDpi="300" verticalDpi="300" r:id="rId1"/>
  <headerFooter>
    <oddFooter>&amp;R&amp;"Arial,Gras"&amp;9Page &amp;P/&amp;N</oddFooter>
  </headerFooter>
  <ignoredErrors>
    <ignoredError sqref="N2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H F N Z W c R j n S u m A A A A 9 w A A A B I A H A B D b 2 5 m a W c v U G F j a 2 F n Z S 5 4 b W w g o h g A K K A U A A A A A A A A A A A A A A A A A A A A A A A A A A A A h Y 8 x D o I w A E W v Q r r T l p o Q I a U M J r p I Y m J i X J t S o B G K a Y v l b g 4 e y S u I U d T N 8 b / / h v / v 1 x v N x 6 4 N L t J Y 1 e s M R B C D Q G r R l 0 r X G R h c F S 5 B z u i O i x O v Z T D J 2 q a j L T P Q O H d O E f L e Q 7 + A v a k R w T h C x 2 K 7 F 4 3 s O P j I 6 r 8 c K m 0 d 1 0 I C R g + v M Y z A J I Z R E s c E Y o p m S g u l v w a Z B j / b H 0 h X Q + s G I 1 l l w s 2 a o j l S 9 D 7 B H l B L A w Q U A A I A C A A c U 1 l 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F N Z W S i K R 7 g O A A A A E Q A A A B M A H A B G b 3 J t d W x h c y 9 T Z W N 0 a W 9 u M S 5 t I K I Y A C i g F A A A A A A A A A A A A A A A A A A A A A A A A A A A A C t O T S 7 J z M 9 T C I b Q h t Y A U E s B A i 0 A F A A C A A g A H F N Z W c R j n S u m A A A A 9 w A A A B I A A A A A A A A A A A A A A A A A A A A A A E N v b m Z p Z y 9 Q Y W N r Y W d l L n h t b F B L A Q I t A B Q A A g A I A B x T W V k P y u m r p A A A A O k A A A A T A A A A A A A A A A A A A A A A A P I A A A B b Q 2 9 u d G V u d F 9 U e X B l c 1 0 u e G 1 s U E s B A i 0 A F A A C A A g A H F N Z 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H u r F U u 4 B p C r p Q M 8 P O r h p s A A A A A A g A A A A A A A 2 Y A A M A A A A A Q A A A A B s + N F u W Z 3 / i V j F 9 W C H U x e A A A A A A E g A A A o A A A A B A A A A C I I q 8 E 9 C W 8 i E e H c K W P q B W v U A A A A E m b B 4 j J v K a 9 7 S t d 3 u F Z l N c V J t + i C + L R r n 9 a t e x e X 2 g + O 3 V o 1 D T I c o x Z K E Z Y D 0 S i u 6 i q w r g V S Q g h 2 6 d l 6 T Z j 5 B f 9 R l S a d / i 7 E q 7 s D z + 9 o R X R F A A A A P I i G A G p x q G R C 9 3 8 8 8 J / T + x X D t A 0 < / D a t a M a s h u p > 
</file>

<file path=customXml/itemProps1.xml><?xml version="1.0" encoding="utf-8"?>
<ds:datastoreItem xmlns:ds="http://schemas.openxmlformats.org/officeDocument/2006/customXml" ds:itemID="{29CCECD1-735E-4C25-9009-005D605BBFA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23</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66</vt:i4>
      </vt:variant>
    </vt:vector>
  </HeadingPairs>
  <TitlesOfParts>
    <vt:vector size="78" baseType="lpstr">
      <vt:lpstr>SOMMAIRE</vt:lpstr>
      <vt:lpstr>1.EFFECTIFS ET ETABLISSEMENTS</vt:lpstr>
      <vt:lpstr>2.EVOLUTION SUR 10 ANS</vt:lpstr>
      <vt:lpstr>3.EVOLUT. SUR 10 ANS PAR BASSIN</vt:lpstr>
      <vt:lpstr>4.1 CONSTAT 2025 PAR EPLE</vt:lpstr>
      <vt:lpstr>4.2 1ER CYCLE</vt:lpstr>
      <vt:lpstr>4.3 ENS. SPECIALISE</vt:lpstr>
      <vt:lpstr>4.4 2D CYCLE GT</vt:lpstr>
      <vt:lpstr>4.5 2D CYCLE PROF.</vt:lpstr>
      <vt:lpstr>4.6 POST BAC</vt:lpstr>
      <vt:lpstr>4.7 CARTO. EVO. EFF.</vt:lpstr>
      <vt:lpstr>5. CHAMP-GLOSSAIRE</vt:lpstr>
      <vt:lpstr>'4.1 CONSTAT 2025 PAR EPLE'!__xlnm__FilterDatabase</vt:lpstr>
      <vt:lpstr>'4.2 1ER CYCLE'!__xlnm__FilterDatabase</vt:lpstr>
      <vt:lpstr>'4.3 ENS. SPECIALISE'!__xlnm__FilterDatabase</vt:lpstr>
      <vt:lpstr>'4.4 2D CYCLE GT'!__xlnm__FilterDatabase</vt:lpstr>
      <vt:lpstr>'4.5 2D CYCLE PROF.'!__xlnm__FilterDatabase</vt:lpstr>
      <vt:lpstr>'4.6 POST BAC'!__xlnm__FilterDatabase</vt:lpstr>
      <vt:lpstr>'4.1 CONSTAT 2025 PAR EPLE'!__xlnm__FilterDatabase_0</vt:lpstr>
      <vt:lpstr>'4.2 1ER CYCLE'!__xlnm__FilterDatabase_0</vt:lpstr>
      <vt:lpstr>'4.3 ENS. SPECIALISE'!__xlnm__FilterDatabase_0</vt:lpstr>
      <vt:lpstr>'4.4 2D CYCLE GT'!__xlnm__FilterDatabase_0</vt:lpstr>
      <vt:lpstr>'4.5 2D CYCLE PROF.'!__xlnm__FilterDatabase_0</vt:lpstr>
      <vt:lpstr>'4.6 POST BAC'!__xlnm__FilterDatabase_0</vt:lpstr>
      <vt:lpstr>'4.1 CONSTAT 2025 PAR EPLE'!__xlnm__FilterDatabase_0_0</vt:lpstr>
      <vt:lpstr>'4.2 1ER CYCLE'!__xlnm__FilterDatabase_0_0</vt:lpstr>
      <vt:lpstr>'4.3 ENS. SPECIALISE'!__xlnm__FilterDatabase_0_0</vt:lpstr>
      <vt:lpstr>'4.4 2D CYCLE GT'!__xlnm__FilterDatabase_0_0</vt:lpstr>
      <vt:lpstr>'4.5 2D CYCLE PROF.'!__xlnm__FilterDatabase_0_0</vt:lpstr>
      <vt:lpstr>'4.6 POST BAC'!__xlnm__FilterDatabase_0_0</vt:lpstr>
      <vt:lpstr>'4.1 CONSTAT 2025 PAR EPLE'!__xlnm__FilterDatabase_0_0_0</vt:lpstr>
      <vt:lpstr>'4.2 1ER CYCLE'!__xlnm__FilterDatabase_0_0_0</vt:lpstr>
      <vt:lpstr>'4.3 ENS. SPECIALISE'!__xlnm__FilterDatabase_0_0_0</vt:lpstr>
      <vt:lpstr>'4.4 2D CYCLE GT'!__xlnm__FilterDatabase_0_0_0</vt:lpstr>
      <vt:lpstr>'4.5 2D CYCLE PROF.'!__xlnm__FilterDatabase_0_0_0</vt:lpstr>
      <vt:lpstr>'4.6 POST BAC'!__xlnm__FilterDatabase_0_0_0</vt:lpstr>
      <vt:lpstr>'2.EVOLUTION SUR 10 ANS'!__xlnm_Print_Area</vt:lpstr>
      <vt:lpstr>'3.EVOLUT. SUR 10 ANS PAR BASSIN'!__xlnm_Print_Area</vt:lpstr>
      <vt:lpstr>'4.6 POST BAC'!__xlnm_Print_Area</vt:lpstr>
      <vt:lpstr>SOMMAIRE!__xlnm_Print_Area</vt:lpstr>
      <vt:lpstr>'2.EVOLUTION SUR 10 ANS'!__xlnm_Print_Area_0</vt:lpstr>
      <vt:lpstr>'3.EVOLUT. SUR 10 ANS PAR BASSIN'!__xlnm_Print_Area_0</vt:lpstr>
      <vt:lpstr>'4.6 POST BAC'!__xlnm_Print_Area_0</vt:lpstr>
      <vt:lpstr>SOMMAIRE!__xlnm_Print_Area_0</vt:lpstr>
      <vt:lpstr>'2.EVOLUTION SUR 10 ANS'!__xlnm_Print_Area_0_0</vt:lpstr>
      <vt:lpstr>'3.EVOLUT. SUR 10 ANS PAR BASSIN'!__xlnm_Print_Area_0_0</vt:lpstr>
      <vt:lpstr>'4.6 POST BAC'!__xlnm_Print_Area_0_0</vt:lpstr>
      <vt:lpstr>SOMMAIRE!__xlnm_Print_Area_0_0</vt:lpstr>
      <vt:lpstr>'2.EVOLUTION SUR 10 ANS'!__xlnm_Print_Area_0_0_0</vt:lpstr>
      <vt:lpstr>'3.EVOLUT. SUR 10 ANS PAR BASSIN'!__xlnm_Print_Area_0_0_0</vt:lpstr>
      <vt:lpstr>'4.6 POST BAC'!__xlnm_Print_Area_0_0_0</vt:lpstr>
      <vt:lpstr>SOMMAIRE!__xlnm_Print_Area_0_0_0</vt:lpstr>
      <vt:lpstr>'4.1 CONSTAT 2025 PAR EPLE'!__xlnm_Print_Titles</vt:lpstr>
      <vt:lpstr>'4.2 1ER CYCLE'!__xlnm_Print_Titles</vt:lpstr>
      <vt:lpstr>'4.3 ENS. SPECIALISE'!__xlnm_Print_Titles</vt:lpstr>
      <vt:lpstr>'4.1 CONSTAT 2025 PAR EPLE'!__xlnm_Print_Titles_0</vt:lpstr>
      <vt:lpstr>'4.2 1ER CYCLE'!__xlnm_Print_Titles_0</vt:lpstr>
      <vt:lpstr>'4.3 ENS. SPECIALISE'!__xlnm_Print_Titles_0</vt:lpstr>
      <vt:lpstr>'4.1 CONSTAT 2025 PAR EPLE'!__xlnm_Print_Titles_0_0</vt:lpstr>
      <vt:lpstr>'4.2 1ER CYCLE'!__xlnm_Print_Titles_0_0</vt:lpstr>
      <vt:lpstr>'4.3 ENS. SPECIALISE'!__xlnm_Print_Titles_0_0</vt:lpstr>
      <vt:lpstr>'4.1 CONSTAT 2025 PAR EPLE'!__xlnm_Print_Titles_0_0_0</vt:lpstr>
      <vt:lpstr>'4.2 1ER CYCLE'!__xlnm_Print_Titles_0_0_0</vt:lpstr>
      <vt:lpstr>'4.3 ENS. SPECIALISE'!__xlnm_Print_Titles_0_0_0</vt:lpstr>
      <vt:lpstr>'4.1 CONSTAT 2025 PAR EPLE'!Impression_des_titres</vt:lpstr>
      <vt:lpstr>'4.2 1ER CYCLE'!Impression_des_titres</vt:lpstr>
      <vt:lpstr>'4.3 ENS. SPECIALISE'!Impression_des_titres</vt:lpstr>
      <vt:lpstr>'1.EFFECTIFS ET ETABLISSEMENTS'!Zone_d_impression</vt:lpstr>
      <vt:lpstr>'2.EVOLUTION SUR 10 ANS'!Zone_d_impression</vt:lpstr>
      <vt:lpstr>'3.EVOLUT. SUR 10 ANS PAR BASSIN'!Zone_d_impression</vt:lpstr>
      <vt:lpstr>'4.1 CONSTAT 2025 PAR EPLE'!Zone_d_impression</vt:lpstr>
      <vt:lpstr>'4.2 1ER CYCLE'!Zone_d_impression</vt:lpstr>
      <vt:lpstr>'4.3 ENS. SPECIALISE'!Zone_d_impression</vt:lpstr>
      <vt:lpstr>'4.4 2D CYCLE GT'!Zone_d_impression</vt:lpstr>
      <vt:lpstr>'4.5 2D CYCLE PROF.'!Zone_d_impression</vt:lpstr>
      <vt:lpstr>'4.7 CARTO. EVO. EFF.'!Zone_d_impression</vt:lpstr>
      <vt:lpstr>'5. CHAMP-GLOSSAIRE'!Zone_d_impression</vt:lpstr>
      <vt:lpstr>SOMMAIRE!Zone_d_impression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Yoann LAMBALLE</cp:lastModifiedBy>
  <cp:revision>7</cp:revision>
  <cp:lastPrinted>2024-05-16T14:39:15Z</cp:lastPrinted>
  <dcterms:created xsi:type="dcterms:W3CDTF">2018-10-06T19:01:24Z</dcterms:created>
  <dcterms:modified xsi:type="dcterms:W3CDTF">2025-11-04T18:26:35Z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